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9035" windowHeight="7995" tabRatio="547"/>
  </bookViews>
  <sheets>
    <sheet name="HSA vs. MTC Calculator" sheetId="1" r:id="rId1"/>
    <sheet name="Sheet2" sheetId="3" r:id="rId2"/>
  </sheets>
  <definedNames>
    <definedName name="_xlnm.Print_Area" localSheetId="0">'HSA vs. MTC Calculator'!$B$8:$P$58</definedName>
  </definedNames>
  <calcPr calcId="145621"/>
</workbook>
</file>

<file path=xl/calcChain.xml><?xml version="1.0" encoding="utf-8"?>
<calcChain xmlns="http://schemas.openxmlformats.org/spreadsheetml/2006/main">
  <c r="E50" i="1"/>
  <c r="CD63" l="1"/>
  <c r="CD64"/>
  <c r="CD65"/>
  <c r="CD66"/>
  <c r="CD67"/>
  <c r="CD68"/>
  <c r="CD69"/>
  <c r="CD70"/>
  <c r="CD71"/>
  <c r="CD72"/>
  <c r="CD73"/>
  <c r="CD74"/>
  <c r="CD62"/>
  <c r="AW90" l="1"/>
  <c r="AV90"/>
  <c r="AW89"/>
  <c r="AV89"/>
  <c r="AW88"/>
  <c r="AV88"/>
  <c r="AW87"/>
  <c r="AV87"/>
  <c r="AW86"/>
  <c r="AV86"/>
  <c r="AW85"/>
  <c r="AV85"/>
  <c r="AW84"/>
  <c r="AV84"/>
  <c r="AW83"/>
  <c r="AV83"/>
  <c r="AW82"/>
  <c r="AV82"/>
  <c r="AW81"/>
  <c r="AV81"/>
  <c r="AW80"/>
  <c r="AV80"/>
  <c r="AW79"/>
  <c r="AV79"/>
  <c r="AW78"/>
  <c r="AU90"/>
  <c r="AT90"/>
  <c r="AU89"/>
  <c r="AT89"/>
  <c r="AU88"/>
  <c r="AT88"/>
  <c r="AU87"/>
  <c r="AT87"/>
  <c r="AU86"/>
  <c r="AT86"/>
  <c r="AU85"/>
  <c r="AT85"/>
  <c r="AU84"/>
  <c r="AT84"/>
  <c r="AU83"/>
  <c r="AT83"/>
  <c r="AU82"/>
  <c r="AT82"/>
  <c r="AU81"/>
  <c r="AT81"/>
  <c r="AU80"/>
  <c r="AT80"/>
  <c r="AU79"/>
  <c r="AT79"/>
  <c r="AU78"/>
  <c r="AS90"/>
  <c r="AR90"/>
  <c r="AS89"/>
  <c r="AR89"/>
  <c r="AS88"/>
  <c r="AR88"/>
  <c r="AS87"/>
  <c r="AR87"/>
  <c r="AS86"/>
  <c r="AR86"/>
  <c r="AS85"/>
  <c r="AR85"/>
  <c r="AS84"/>
  <c r="AR84"/>
  <c r="AS83"/>
  <c r="AR83"/>
  <c r="AS82"/>
  <c r="AR82"/>
  <c r="AS81"/>
  <c r="AR81"/>
  <c r="AS80"/>
  <c r="AR80"/>
  <c r="AS79"/>
  <c r="AR79"/>
  <c r="AS78"/>
  <c r="AQ90"/>
  <c r="AP90"/>
  <c r="AQ89"/>
  <c r="AP89"/>
  <c r="AQ88"/>
  <c r="AP88"/>
  <c r="AQ87"/>
  <c r="AP87"/>
  <c r="AQ86"/>
  <c r="AP86"/>
  <c r="AQ85"/>
  <c r="AP85"/>
  <c r="AQ84"/>
  <c r="AP84"/>
  <c r="AQ83"/>
  <c r="AP83"/>
  <c r="AQ82"/>
  <c r="AP82"/>
  <c r="AQ81"/>
  <c r="AP81"/>
  <c r="AQ80"/>
  <c r="AP80"/>
  <c r="AQ79"/>
  <c r="AP79"/>
  <c r="AQ78"/>
  <c r="AO90"/>
  <c r="AN90"/>
  <c r="AO89"/>
  <c r="AN89"/>
  <c r="AO88"/>
  <c r="AN88"/>
  <c r="AO87"/>
  <c r="AN87"/>
  <c r="AO86"/>
  <c r="AN86"/>
  <c r="AO85"/>
  <c r="AN85"/>
  <c r="AO84"/>
  <c r="AN84"/>
  <c r="AO83"/>
  <c r="AN83"/>
  <c r="AO82"/>
  <c r="AN82"/>
  <c r="AO81"/>
  <c r="AN81"/>
  <c r="AO80"/>
  <c r="AN80"/>
  <c r="AO79"/>
  <c r="AN79"/>
  <c r="AO78"/>
  <c r="AM90"/>
  <c r="AL90"/>
  <c r="AM89"/>
  <c r="AL89"/>
  <c r="AM88"/>
  <c r="AL88"/>
  <c r="AM87"/>
  <c r="AL87"/>
  <c r="AM86"/>
  <c r="AL86"/>
  <c r="AM85"/>
  <c r="AL85"/>
  <c r="AM84"/>
  <c r="AL84"/>
  <c r="AM83"/>
  <c r="AL83"/>
  <c r="AM82"/>
  <c r="AL82"/>
  <c r="AM81"/>
  <c r="AL81"/>
  <c r="AM80"/>
  <c r="AL80"/>
  <c r="AM79"/>
  <c r="AL79"/>
  <c r="AM78"/>
  <c r="AK90"/>
  <c r="AJ90"/>
  <c r="AK89"/>
  <c r="AJ89"/>
  <c r="AK88"/>
  <c r="AJ88"/>
  <c r="AK87"/>
  <c r="AJ87"/>
  <c r="AK86"/>
  <c r="AJ86"/>
  <c r="AK85"/>
  <c r="AJ85"/>
  <c r="AK84"/>
  <c r="AJ84"/>
  <c r="AK83"/>
  <c r="AJ83"/>
  <c r="AK82"/>
  <c r="AJ82"/>
  <c r="AK81"/>
  <c r="AJ81"/>
  <c r="AK80"/>
  <c r="AJ80"/>
  <c r="AK79"/>
  <c r="AJ79"/>
  <c r="AK78"/>
  <c r="AI90"/>
  <c r="AH90"/>
  <c r="AI89"/>
  <c r="AH89"/>
  <c r="AI88"/>
  <c r="AH88"/>
  <c r="AI87"/>
  <c r="AH87"/>
  <c r="AI86"/>
  <c r="AH86"/>
  <c r="AI85"/>
  <c r="AH85"/>
  <c r="AI84"/>
  <c r="AH84"/>
  <c r="AI83"/>
  <c r="AH83"/>
  <c r="AI82"/>
  <c r="AH82"/>
  <c r="AI81"/>
  <c r="AH81"/>
  <c r="AI80"/>
  <c r="AH80"/>
  <c r="AI79"/>
  <c r="AH79"/>
  <c r="AI78"/>
  <c r="AG90"/>
  <c r="AF90"/>
  <c r="AG89"/>
  <c r="AF89"/>
  <c r="AG88"/>
  <c r="AF88"/>
  <c r="AG87"/>
  <c r="AF87"/>
  <c r="AG86"/>
  <c r="AF86"/>
  <c r="AG85"/>
  <c r="AF85"/>
  <c r="AG84"/>
  <c r="AF84"/>
  <c r="AG83"/>
  <c r="AF83"/>
  <c r="AG82"/>
  <c r="AF82"/>
  <c r="AG81"/>
  <c r="AF81"/>
  <c r="AG80"/>
  <c r="AF80"/>
  <c r="AG79"/>
  <c r="AF79"/>
  <c r="AG78"/>
  <c r="AE90"/>
  <c r="AD90"/>
  <c r="AE89"/>
  <c r="AD89"/>
  <c r="AE88"/>
  <c r="AD88"/>
  <c r="AE87"/>
  <c r="AD87"/>
  <c r="AE86"/>
  <c r="AD86"/>
  <c r="AE85"/>
  <c r="AD85"/>
  <c r="AE84"/>
  <c r="AD84"/>
  <c r="AE83"/>
  <c r="AD83"/>
  <c r="AE82"/>
  <c r="AD82"/>
  <c r="AE81"/>
  <c r="AD81"/>
  <c r="AE80"/>
  <c r="AD80"/>
  <c r="AE79"/>
  <c r="AD79"/>
  <c r="AE78"/>
  <c r="AA90"/>
  <c r="Z90"/>
  <c r="AA89"/>
  <c r="Z89"/>
  <c r="AA88"/>
  <c r="Z88"/>
  <c r="AA87"/>
  <c r="Z87"/>
  <c r="AA86"/>
  <c r="Z86"/>
  <c r="AA85"/>
  <c r="Z85"/>
  <c r="AA84"/>
  <c r="Z84"/>
  <c r="AA83"/>
  <c r="Z83"/>
  <c r="AA82"/>
  <c r="Z82"/>
  <c r="AA81"/>
  <c r="Z81"/>
  <c r="AA80"/>
  <c r="Z80"/>
  <c r="AA79"/>
  <c r="Z79"/>
  <c r="AA78"/>
  <c r="AC90"/>
  <c r="AC89"/>
  <c r="AC88"/>
  <c r="AC87"/>
  <c r="AC86"/>
  <c r="AC85"/>
  <c r="AC84"/>
  <c r="AC83"/>
  <c r="AC82"/>
  <c r="AC81"/>
  <c r="AC80"/>
  <c r="AC79"/>
  <c r="AC78"/>
  <c r="AB90"/>
  <c r="AB89"/>
  <c r="AB88"/>
  <c r="AB87"/>
  <c r="AB86"/>
  <c r="AB85"/>
  <c r="AB84"/>
  <c r="AB83"/>
  <c r="AB82"/>
  <c r="AB81"/>
  <c r="AB80"/>
  <c r="AB79"/>
  <c r="DJ75"/>
  <c r="DJ71"/>
  <c r="DJ70"/>
  <c r="DJ74"/>
  <c r="DJ73"/>
  <c r="DJ72"/>
  <c r="DJ69"/>
  <c r="DJ68"/>
  <c r="DJ67"/>
  <c r="DJ66"/>
  <c r="DJ65"/>
  <c r="DJ64"/>
  <c r="DJ63"/>
  <c r="DJ62"/>
  <c r="DI75"/>
  <c r="DI68"/>
  <c r="DI66"/>
  <c r="DI74"/>
  <c r="DI73"/>
  <c r="DI72"/>
  <c r="DI71"/>
  <c r="DI70"/>
  <c r="DI69"/>
  <c r="DI67"/>
  <c r="DI65"/>
  <c r="DI64"/>
  <c r="DI63"/>
  <c r="DI62"/>
  <c r="DH75"/>
  <c r="DH72"/>
  <c r="DH65"/>
  <c r="DH63"/>
  <c r="DH74"/>
  <c r="DH73"/>
  <c r="DH71"/>
  <c r="DH70"/>
  <c r="DH69"/>
  <c r="DH68"/>
  <c r="DH67"/>
  <c r="DH66"/>
  <c r="DH64"/>
  <c r="DH62"/>
  <c r="DG72"/>
  <c r="DG71"/>
  <c r="DG70"/>
  <c r="DG69"/>
  <c r="DG68"/>
  <c r="DG67"/>
  <c r="DG66"/>
  <c r="DG65"/>
  <c r="DG64"/>
  <c r="DG63"/>
  <c r="DG62"/>
  <c r="DF67"/>
  <c r="DF62"/>
  <c r="DF73"/>
  <c r="DF72"/>
  <c r="DF71"/>
  <c r="DF70"/>
  <c r="DF69"/>
  <c r="DF68"/>
  <c r="DF66"/>
  <c r="DF65"/>
  <c r="DF64"/>
  <c r="DF63"/>
  <c r="DE75"/>
  <c r="DE73"/>
  <c r="DE69"/>
  <c r="DE64"/>
  <c r="DE72"/>
  <c r="DE71"/>
  <c r="DE70"/>
  <c r="DE68"/>
  <c r="DE67"/>
  <c r="DE66"/>
  <c r="DE65"/>
  <c r="DE63"/>
  <c r="DE62"/>
  <c r="DD75"/>
  <c r="DD73"/>
  <c r="DD72"/>
  <c r="DD71"/>
  <c r="DD70"/>
  <c r="DD69"/>
  <c r="DD68"/>
  <c r="DD67"/>
  <c r="DD66"/>
  <c r="DD65"/>
  <c r="DD64"/>
  <c r="DD63"/>
  <c r="DD62"/>
  <c r="DC75"/>
  <c r="DC73"/>
  <c r="DC72"/>
  <c r="DC71"/>
  <c r="DC70"/>
  <c r="DC69"/>
  <c r="DC68"/>
  <c r="DC67"/>
  <c r="DC66"/>
  <c r="DC65"/>
  <c r="DC64"/>
  <c r="DC63"/>
  <c r="DC62"/>
  <c r="DB74"/>
  <c r="DB75" s="1"/>
  <c r="DB73"/>
  <c r="DB72"/>
  <c r="DB71"/>
  <c r="DB70"/>
  <c r="DB69"/>
  <c r="DB68"/>
  <c r="DB67"/>
  <c r="DB66"/>
  <c r="DB65"/>
  <c r="DB64"/>
  <c r="DB63"/>
  <c r="DB62"/>
  <c r="BR69"/>
  <c r="DA75"/>
  <c r="DA74"/>
  <c r="DA73"/>
  <c r="DA72"/>
  <c r="DA71"/>
  <c r="DA70"/>
  <c r="DA69"/>
  <c r="DA68"/>
  <c r="DA67"/>
  <c r="DA66"/>
  <c r="DA65"/>
  <c r="DA64"/>
  <c r="DA63"/>
  <c r="DA62"/>
  <c r="CZ75"/>
  <c r="CZ74"/>
  <c r="CZ73"/>
  <c r="CZ72"/>
  <c r="CZ71"/>
  <c r="CZ70"/>
  <c r="CZ69"/>
  <c r="CZ68"/>
  <c r="CZ67"/>
  <c r="CZ66"/>
  <c r="CZ65"/>
  <c r="CZ64"/>
  <c r="CZ63"/>
  <c r="CZ62"/>
  <c r="CY75"/>
  <c r="CY74"/>
  <c r="CY73"/>
  <c r="CY72"/>
  <c r="CY71"/>
  <c r="CY70"/>
  <c r="CY69"/>
  <c r="CY68"/>
  <c r="CY67"/>
  <c r="CY66"/>
  <c r="CY65"/>
  <c r="CY64"/>
  <c r="CY63"/>
  <c r="CY62"/>
  <c r="CX75"/>
  <c r="BO74"/>
  <c r="BO73"/>
  <c r="BO72"/>
  <c r="BO71"/>
  <c r="BO70"/>
  <c r="BO69"/>
  <c r="BO68"/>
  <c r="BO67"/>
  <c r="BO66"/>
  <c r="BO65"/>
  <c r="BO64"/>
  <c r="BO63"/>
  <c r="CX74"/>
  <c r="CX73"/>
  <c r="CX72"/>
  <c r="CX71"/>
  <c r="CX70"/>
  <c r="CX69"/>
  <c r="CX68"/>
  <c r="CX67"/>
  <c r="CX66"/>
  <c r="CX65"/>
  <c r="CX64"/>
  <c r="CX63"/>
  <c r="CX62"/>
  <c r="BO62"/>
  <c r="CA74"/>
  <c r="CA73"/>
  <c r="CA72"/>
  <c r="CA71"/>
  <c r="CA70"/>
  <c r="CA69"/>
  <c r="CA68"/>
  <c r="CA67"/>
  <c r="CA66"/>
  <c r="CA65"/>
  <c r="CA64"/>
  <c r="CA63"/>
  <c r="CA62"/>
  <c r="BZ74"/>
  <c r="BZ73"/>
  <c r="BZ72"/>
  <c r="BZ71"/>
  <c r="BZ70"/>
  <c r="BZ69"/>
  <c r="BZ68"/>
  <c r="BZ67"/>
  <c r="BZ66"/>
  <c r="BZ65"/>
  <c r="BZ64"/>
  <c r="BZ63"/>
  <c r="BZ62"/>
  <c r="BY74"/>
  <c r="BY73"/>
  <c r="BY72"/>
  <c r="BY71"/>
  <c r="BY70"/>
  <c r="BY69"/>
  <c r="BY68"/>
  <c r="BY67"/>
  <c r="BY66"/>
  <c r="BY65"/>
  <c r="BY64"/>
  <c r="BY63"/>
  <c r="BY62"/>
  <c r="BX74"/>
  <c r="BX73"/>
  <c r="BX72"/>
  <c r="BX71"/>
  <c r="BX70"/>
  <c r="BX69"/>
  <c r="BX68"/>
  <c r="BX67"/>
  <c r="BX66"/>
  <c r="BX65"/>
  <c r="BX64"/>
  <c r="BX63"/>
  <c r="BX62"/>
  <c r="BW74"/>
  <c r="BW73"/>
  <c r="BW72"/>
  <c r="BW71"/>
  <c r="BW70"/>
  <c r="BW69"/>
  <c r="BW68"/>
  <c r="BW67"/>
  <c r="BW66"/>
  <c r="BW65"/>
  <c r="BW64"/>
  <c r="BW63"/>
  <c r="BW62"/>
  <c r="BV62"/>
  <c r="BK71"/>
  <c r="BH71"/>
  <c r="BE71"/>
  <c r="BB71"/>
  <c r="AY71"/>
  <c r="AV71"/>
  <c r="AS71"/>
  <c r="AP71"/>
  <c r="AM71"/>
  <c r="AJ71"/>
  <c r="AG71"/>
  <c r="AD71"/>
  <c r="BW75" l="1"/>
  <c r="BX75"/>
  <c r="BY75"/>
  <c r="BZ75"/>
  <c r="CA75"/>
  <c r="BO75"/>
  <c r="BK70"/>
  <c r="BH70"/>
  <c r="BH68"/>
  <c r="Z75" l="1"/>
  <c r="B7" i="3" l="1"/>
  <c r="AS73" i="1"/>
  <c r="BU73" s="1"/>
  <c r="BB72"/>
  <c r="AY72"/>
  <c r="AV72"/>
  <c r="BV72" s="1"/>
  <c r="CE71"/>
  <c r="BV71"/>
  <c r="BU71"/>
  <c r="BS71"/>
  <c r="BR71"/>
  <c r="BQ71"/>
  <c r="BE70"/>
  <c r="CE70" s="1"/>
  <c r="BB70"/>
  <c r="AY70"/>
  <c r="AS69"/>
  <c r="BU69" s="1"/>
  <c r="BE68"/>
  <c r="BB68"/>
  <c r="AY68"/>
  <c r="AV67"/>
  <c r="BV67" s="1"/>
  <c r="AY66"/>
  <c r="AV66"/>
  <c r="BV66" s="1"/>
  <c r="AS66"/>
  <c r="BU66" s="1"/>
  <c r="AY65"/>
  <c r="AV65"/>
  <c r="AS64"/>
  <c r="BU64" s="1"/>
  <c r="BE63"/>
  <c r="CE63" s="1"/>
  <c r="BB63"/>
  <c r="AY63"/>
  <c r="AM62"/>
  <c r="BS62" s="1"/>
  <c r="X62"/>
  <c r="X63"/>
  <c r="M29"/>
  <c r="CE74"/>
  <c r="CE73"/>
  <c r="CE72"/>
  <c r="CE62"/>
  <c r="CE64"/>
  <c r="CE65"/>
  <c r="CE66"/>
  <c r="CE67"/>
  <c r="CE69"/>
  <c r="AP69"/>
  <c r="BT69" s="1"/>
  <c r="AM69"/>
  <c r="BS69" s="1"/>
  <c r="M27"/>
  <c r="AD62"/>
  <c r="BP62" s="1"/>
  <c r="AG62"/>
  <c r="BQ62" s="1"/>
  <c r="AJ62"/>
  <c r="BR62" s="1"/>
  <c r="BT62"/>
  <c r="BU62"/>
  <c r="AD63"/>
  <c r="BP63" s="1"/>
  <c r="AG63"/>
  <c r="AJ63"/>
  <c r="BR63" s="1"/>
  <c r="AM63"/>
  <c r="AP63"/>
  <c r="AS63"/>
  <c r="AV63"/>
  <c r="BV63" s="1"/>
  <c r="X64"/>
  <c r="AD64"/>
  <c r="BP64" s="1"/>
  <c r="AG64"/>
  <c r="BQ64" s="1"/>
  <c r="AJ64"/>
  <c r="BR64" s="1"/>
  <c r="AM64"/>
  <c r="BS64" s="1"/>
  <c r="AP64"/>
  <c r="BT64" s="1"/>
  <c r="BV64"/>
  <c r="X65"/>
  <c r="AD65"/>
  <c r="BP65" s="1"/>
  <c r="AG65"/>
  <c r="BQ65" s="1"/>
  <c r="AJ65"/>
  <c r="BR65" s="1"/>
  <c r="AM65"/>
  <c r="BS65" s="1"/>
  <c r="AP65"/>
  <c r="AS65"/>
  <c r="BU65" s="1"/>
  <c r="X66"/>
  <c r="AD66"/>
  <c r="AG66"/>
  <c r="AJ66"/>
  <c r="AM66"/>
  <c r="AP66"/>
  <c r="BT66" s="1"/>
  <c r="X67"/>
  <c r="AD67"/>
  <c r="AG67"/>
  <c r="BQ67" s="1"/>
  <c r="AJ67"/>
  <c r="BR67" s="1"/>
  <c r="AM67"/>
  <c r="BS67" s="1"/>
  <c r="AP67"/>
  <c r="BT67" s="1"/>
  <c r="AS67"/>
  <c r="BU67" s="1"/>
  <c r="X68"/>
  <c r="AD68"/>
  <c r="BP68" s="1"/>
  <c r="AG68"/>
  <c r="AJ68"/>
  <c r="AM68"/>
  <c r="BS68" s="1"/>
  <c r="AP68"/>
  <c r="AS68"/>
  <c r="BU68" s="1"/>
  <c r="AV68"/>
  <c r="BV68" s="1"/>
  <c r="X69"/>
  <c r="AD69"/>
  <c r="AG69"/>
  <c r="BQ69" s="1"/>
  <c r="AJ69"/>
  <c r="BV69"/>
  <c r="X70"/>
  <c r="AD70"/>
  <c r="AG70"/>
  <c r="AJ70"/>
  <c r="AM70"/>
  <c r="BS70" s="1"/>
  <c r="AP70"/>
  <c r="BT70" s="1"/>
  <c r="AS70"/>
  <c r="AV70"/>
  <c r="BV70" s="1"/>
  <c r="X71"/>
  <c r="X72"/>
  <c r="AD72"/>
  <c r="BP72" s="1"/>
  <c r="AG72"/>
  <c r="AJ72"/>
  <c r="BR72"/>
  <c r="AM72"/>
  <c r="AP72"/>
  <c r="BT72" s="1"/>
  <c r="AS72"/>
  <c r="X73"/>
  <c r="AD73"/>
  <c r="BP73" s="1"/>
  <c r="AG73"/>
  <c r="BQ73" s="1"/>
  <c r="AJ73"/>
  <c r="BR73" s="1"/>
  <c r="AM73"/>
  <c r="BS73" s="1"/>
  <c r="AP73"/>
  <c r="BT73" s="1"/>
  <c r="BV73"/>
  <c r="X74"/>
  <c r="AD74"/>
  <c r="BP74" s="1"/>
  <c r="AG74"/>
  <c r="BQ74" s="1"/>
  <c r="AJ74"/>
  <c r="BR74" s="1"/>
  <c r="AM74"/>
  <c r="BS74" s="1"/>
  <c r="BT74"/>
  <c r="BU74"/>
  <c r="BV74"/>
  <c r="G27"/>
  <c r="T78"/>
  <c r="BP69"/>
  <c r="CB69" l="1"/>
  <c r="CB74"/>
  <c r="CB64"/>
  <c r="CB62"/>
  <c r="CB73"/>
  <c r="BP66"/>
  <c r="CF72"/>
  <c r="BT63"/>
  <c r="CC71"/>
  <c r="CI65"/>
  <c r="CI69"/>
  <c r="CI73"/>
  <c r="CI66"/>
  <c r="CI70"/>
  <c r="CJ70" s="1"/>
  <c r="CI74"/>
  <c r="CI63"/>
  <c r="CJ63" s="1"/>
  <c r="CI67"/>
  <c r="CI71"/>
  <c r="CI62"/>
  <c r="CJ62" s="1"/>
  <c r="CI64"/>
  <c r="CI68"/>
  <c r="CI72"/>
  <c r="BT68"/>
  <c r="BQ70"/>
  <c r="CF64"/>
  <c r="CF73"/>
  <c r="BS63"/>
  <c r="BR70"/>
  <c r="BP70"/>
  <c r="BR68"/>
  <c r="BP71"/>
  <c r="BR66"/>
  <c r="BS66"/>
  <c r="BT71"/>
  <c r="BV65"/>
  <c r="BV75" s="1"/>
  <c r="CQ73"/>
  <c r="CK69"/>
  <c r="CC73"/>
  <c r="CG71"/>
  <c r="CJ74"/>
  <c r="CN63"/>
  <c r="CN69"/>
  <c r="CG66"/>
  <c r="CO69"/>
  <c r="CJ69"/>
  <c r="CM67"/>
  <c r="CG72"/>
  <c r="CQ72"/>
  <c r="CR73"/>
  <c r="CG65"/>
  <c r="CL73"/>
  <c r="CJ68"/>
  <c r="CJ73"/>
  <c r="CG67"/>
  <c r="CJ72"/>
  <c r="CG69"/>
  <c r="CK70"/>
  <c r="CH71"/>
  <c r="CN67"/>
  <c r="CR72"/>
  <c r="CH68"/>
  <c r="CL68" s="1"/>
  <c r="CM71"/>
  <c r="CO71" s="1"/>
  <c r="CP71" s="1"/>
  <c r="CC69"/>
  <c r="CM74"/>
  <c r="CO74" s="1"/>
  <c r="CP74" s="1"/>
  <c r="CJ71"/>
  <c r="CN73"/>
  <c r="CG74"/>
  <c r="CH65"/>
  <c r="CO73"/>
  <c r="CN66"/>
  <c r="CO66" s="1"/>
  <c r="CP66" s="1"/>
  <c r="CC62"/>
  <c r="CH67"/>
  <c r="CH63"/>
  <c r="CM66"/>
  <c r="CN70"/>
  <c r="CK74"/>
  <c r="CK63"/>
  <c r="CM72"/>
  <c r="CP69"/>
  <c r="BT65"/>
  <c r="BP67"/>
  <c r="CB67" s="1"/>
  <c r="CF67"/>
  <c r="CF62"/>
  <c r="BU72"/>
  <c r="BS72"/>
  <c r="BQ72"/>
  <c r="BQ66"/>
  <c r="CH62"/>
  <c r="CL62" s="1"/>
  <c r="CC72"/>
  <c r="CM73"/>
  <c r="CK65"/>
  <c r="CM64"/>
  <c r="CO64" s="1"/>
  <c r="CP64" s="1"/>
  <c r="CN64"/>
  <c r="CM68"/>
  <c r="CO68" s="1"/>
  <c r="CP68" s="1"/>
  <c r="CK68"/>
  <c r="CK67"/>
  <c r="CH70"/>
  <c r="CM65"/>
  <c r="CJ66"/>
  <c r="CG63"/>
  <c r="CJ67"/>
  <c r="CN72"/>
  <c r="CP73"/>
  <c r="CJ64"/>
  <c r="CR69"/>
  <c r="CG70"/>
  <c r="CK66"/>
  <c r="CM62"/>
  <c r="CJ65"/>
  <c r="CN62"/>
  <c r="CM63"/>
  <c r="CO63" s="1"/>
  <c r="CP63" s="1"/>
  <c r="CN71"/>
  <c r="CH74"/>
  <c r="CL74" s="1"/>
  <c r="CH72"/>
  <c r="CN65"/>
  <c r="CG68"/>
  <c r="CG73"/>
  <c r="CK71"/>
  <c r="CL71" s="1"/>
  <c r="CC67"/>
  <c r="CC66"/>
  <c r="CN74"/>
  <c r="CK72"/>
  <c r="CO72"/>
  <c r="CQ69"/>
  <c r="BQ68"/>
  <c r="CF63"/>
  <c r="CE68"/>
  <c r="CL69"/>
  <c r="CL72"/>
  <c r="CP72"/>
  <c r="CC64"/>
  <c r="CC74"/>
  <c r="CH66"/>
  <c r="CL66" s="1"/>
  <c r="CH73"/>
  <c r="CM70"/>
  <c r="CO70" s="1"/>
  <c r="CP70" s="1"/>
  <c r="CO62"/>
  <c r="CP62" s="1"/>
  <c r="CK64"/>
  <c r="CK73"/>
  <c r="CN68"/>
  <c r="CK62"/>
  <c r="CG64"/>
  <c r="CM69"/>
  <c r="CH64"/>
  <c r="CL64" s="1"/>
  <c r="CC65"/>
  <c r="CH69"/>
  <c r="CG62"/>
  <c r="CF69"/>
  <c r="CF74"/>
  <c r="BU70"/>
  <c r="BU63"/>
  <c r="BQ63"/>
  <c r="CB65" l="1"/>
  <c r="DG74"/>
  <c r="CL65"/>
  <c r="CO65"/>
  <c r="CP65" s="1"/>
  <c r="CB70"/>
  <c r="BQ75"/>
  <c r="DF74"/>
  <c r="DF75" s="1"/>
  <c r="DG73"/>
  <c r="BU75"/>
  <c r="CB72"/>
  <c r="BS75"/>
  <c r="BR75"/>
  <c r="BT75"/>
  <c r="CB68"/>
  <c r="CC68" s="1"/>
  <c r="BP75"/>
  <c r="CB63"/>
  <c r="CC63" s="1"/>
  <c r="CB66"/>
  <c r="CB71"/>
  <c r="CF71"/>
  <c r="CF70"/>
  <c r="CF66"/>
  <c r="CO67"/>
  <c r="CP67" s="1"/>
  <c r="CL63"/>
  <c r="CL67"/>
  <c r="CC70"/>
  <c r="CF65"/>
  <c r="CL70"/>
  <c r="CH75"/>
  <c r="CF68"/>
  <c r="CJ75"/>
  <c r="CG75"/>
  <c r="CK75"/>
  <c r="CN75"/>
  <c r="F31" s="1"/>
  <c r="CM75"/>
  <c r="G29" s="1"/>
  <c r="CI75"/>
  <c r="M31" s="1"/>
  <c r="DG75" l="1"/>
  <c r="CP75"/>
  <c r="CC75"/>
  <c r="CO75"/>
  <c r="G31" s="1"/>
  <c r="CF75"/>
  <c r="G21" s="1"/>
  <c r="CL75"/>
  <c r="M37" s="1"/>
  <c r="CR74"/>
  <c r="CQ74" s="1"/>
  <c r="CR67"/>
  <c r="CQ67" s="1"/>
  <c r="CR71"/>
  <c r="CQ71" s="1"/>
  <c r="M33"/>
  <c r="CR66" l="1"/>
  <c r="CQ66" s="1"/>
  <c r="CR68"/>
  <c r="CQ68" s="1"/>
  <c r="G33"/>
  <c r="CR65"/>
  <c r="CQ65" s="1"/>
  <c r="CR64"/>
  <c r="CQ64" s="1"/>
  <c r="CR63"/>
  <c r="CQ63" s="1"/>
  <c r="CR62"/>
  <c r="CQ62" s="1"/>
  <c r="CR70"/>
  <c r="CR75" l="1"/>
  <c r="G37" s="1"/>
  <c r="CQ70"/>
  <c r="CQ75" s="1"/>
  <c r="G35" s="1"/>
  <c r="CS75" l="1"/>
  <c r="K42" s="1"/>
</calcChain>
</file>

<file path=xl/sharedStrings.xml><?xml version="1.0" encoding="utf-8"?>
<sst xmlns="http://schemas.openxmlformats.org/spreadsheetml/2006/main" count="263" uniqueCount="131">
  <si>
    <t xml:space="preserve"> </t>
  </si>
  <si>
    <t>Net Income</t>
  </si>
  <si>
    <t>Health Care Costs</t>
  </si>
  <si>
    <t>Province of Residence</t>
  </si>
  <si>
    <t>Ontario</t>
  </si>
  <si>
    <t>(A) Medical Tax Credit Threshold</t>
  </si>
  <si>
    <t xml:space="preserve">Gross Income Needed </t>
  </si>
  <si>
    <t>(B) Amount Eligible for the MTC</t>
  </si>
  <si>
    <t>Administration Fee @ 10%</t>
  </si>
  <si>
    <t>(C) Medical Tax Credit  @</t>
  </si>
  <si>
    <t>(D) Health Care Costs less MTC</t>
  </si>
  <si>
    <t>(E) Amount Extra Need to Earn</t>
  </si>
  <si>
    <t xml:space="preserve">Amount Needed to Earn for Health Care </t>
  </si>
  <si>
    <t>Total Cost of Health Care</t>
  </si>
  <si>
    <t>(D + E)</t>
  </si>
  <si>
    <t>Notes:</t>
  </si>
  <si>
    <t>(A)</t>
  </si>
  <si>
    <t>(B)</t>
  </si>
  <si>
    <t>The amount eligible to go towards the MTC is the $ amount over and above the threshold. (Health Care Costs less the MTC Threshold)</t>
  </si>
  <si>
    <t>(C)</t>
  </si>
  <si>
    <t>The eligible amount multiplied by the lowest tax bracket in the province that you reside</t>
  </si>
  <si>
    <t>(D)</t>
  </si>
  <si>
    <t>This amount is the Health Care costs less the MTC figured out in step C</t>
  </si>
  <si>
    <t>(E)</t>
  </si>
  <si>
    <t>This amount is the additional money that you would have to earn to be able to pay for the final health care costs figured out in step D</t>
  </si>
  <si>
    <t>Admin Fee</t>
  </si>
  <si>
    <t>GST</t>
  </si>
  <si>
    <t>PST</t>
  </si>
  <si>
    <t>Premium Tax</t>
  </si>
  <si>
    <t>Total Tax %</t>
  </si>
  <si>
    <t>MTC Threshold</t>
  </si>
  <si>
    <t>From</t>
  </si>
  <si>
    <t>Up To</t>
  </si>
  <si>
    <t>Total Tax</t>
  </si>
  <si>
    <t>Total Tax for Prov Listed</t>
  </si>
  <si>
    <t>MTB for Province Listed</t>
  </si>
  <si>
    <t>Total Taxes for prov listed</t>
  </si>
  <si>
    <t>HSA Contribution</t>
  </si>
  <si>
    <t>Admin Fees</t>
  </si>
  <si>
    <t>Admin Fee Taxes</t>
  </si>
  <si>
    <t>Taxes on Contribution</t>
  </si>
  <si>
    <t>HSA Total</t>
  </si>
  <si>
    <t>MTC Eligible</t>
  </si>
  <si>
    <t>Lowest %</t>
  </si>
  <si>
    <t>Amount Eligible</t>
  </si>
  <si>
    <t>Costs less MTC</t>
  </si>
  <si>
    <t>Extra Needed to Earn</t>
  </si>
  <si>
    <t>Amount Needed</t>
  </si>
  <si>
    <t>Savings</t>
  </si>
  <si>
    <t>Alberta</t>
  </si>
  <si>
    <t>Manitoba</t>
  </si>
  <si>
    <t>New Brunswick</t>
  </si>
  <si>
    <t>Newfoundland</t>
  </si>
  <si>
    <t>Northwest Territories</t>
  </si>
  <si>
    <t>Nova Scotia</t>
  </si>
  <si>
    <t>Nunavut</t>
  </si>
  <si>
    <t>Ontario - Group</t>
  </si>
  <si>
    <t>PEI</t>
  </si>
  <si>
    <t>Saskatchewan</t>
  </si>
  <si>
    <t>Yukon Territory</t>
  </si>
  <si>
    <t>Input Lines</t>
  </si>
  <si>
    <t>Province</t>
  </si>
  <si>
    <t>MTC Treshold</t>
  </si>
  <si>
    <t>Tax Year</t>
  </si>
  <si>
    <t>x</t>
  </si>
  <si>
    <t>y</t>
  </si>
  <si>
    <t>Health Spending Account</t>
  </si>
  <si>
    <t>Marginal Tax Braket (2)</t>
  </si>
  <si>
    <t>Total Savings With an HSA:</t>
  </si>
  <si>
    <t>HST</t>
  </si>
  <si>
    <t>Input Tax Credit</t>
  </si>
  <si>
    <t>Tax Rates Based on Each Band</t>
  </si>
  <si>
    <t>Band 1</t>
  </si>
  <si>
    <t>Band 2</t>
  </si>
  <si>
    <t>Band 3</t>
  </si>
  <si>
    <t>Band 4</t>
  </si>
  <si>
    <t>Band 5</t>
  </si>
  <si>
    <t>Band 6</t>
  </si>
  <si>
    <t>Band 7</t>
  </si>
  <si>
    <t>Band 8</t>
  </si>
  <si>
    <t>Band 9</t>
  </si>
  <si>
    <t>Total Tax Based on Province</t>
  </si>
  <si>
    <t>Largest Marginal Tax Rate</t>
  </si>
  <si>
    <t>Not Sure it is Used</t>
  </si>
  <si>
    <t>Rates for an HSA</t>
  </si>
  <si>
    <t>Based on Entry:</t>
  </si>
  <si>
    <t>Tax Bands By Province (Looking at Provincial and Federal bands)</t>
  </si>
  <si>
    <t>Lower Threshold</t>
  </si>
  <si>
    <t>Higher Threshold</t>
  </si>
  <si>
    <t>Combined Rate</t>
  </si>
  <si>
    <t>Needs to be updated</t>
  </si>
  <si>
    <t>Not sure what this is used for</t>
  </si>
  <si>
    <t>Highest Marginal Tax Rate</t>
  </si>
  <si>
    <t>Total Contr + Account Fee</t>
  </si>
  <si>
    <t>Excise Tax on Admin Fee</t>
  </si>
  <si>
    <t>PST &amp; Prem Tax</t>
  </si>
  <si>
    <t>Total to Be Paid</t>
  </si>
  <si>
    <t>Amount Eligible for MTC</t>
  </si>
  <si>
    <t>MTC Tax Rate</t>
  </si>
  <si>
    <t>Amnt Eligible X MTC Rate</t>
  </si>
  <si>
    <t>Amnt of Medical Needs in Excess of MTC</t>
  </si>
  <si>
    <t>Difference B/n Expenses and MTC</t>
  </si>
  <si>
    <t>Amnt of Additional Income Required to Pay Expenses</t>
  </si>
  <si>
    <t>Do Not  Edit</t>
  </si>
  <si>
    <t>Date of Update</t>
  </si>
  <si>
    <t>Band 10</t>
  </si>
  <si>
    <t>Band 11</t>
  </si>
  <si>
    <t>Medical Tax Credit Rate</t>
  </si>
  <si>
    <t>British Columbia</t>
  </si>
  <si>
    <t>Added this column</t>
  </si>
  <si>
    <t xml:space="preserve">Marginal Tax Bracket   </t>
  </si>
  <si>
    <r>
      <rPr>
        <sz val="16"/>
        <color rgb="FFC00000"/>
        <rFont val="Arial Rounded MT Bold"/>
        <family val="2"/>
      </rPr>
      <t>1.</t>
    </r>
    <r>
      <rPr>
        <sz val="16"/>
        <color theme="1"/>
        <rFont val="Arial Rounded MT Bold"/>
        <family val="2"/>
      </rPr>
      <t xml:space="preserve"> </t>
    </r>
    <r>
      <rPr>
        <sz val="16"/>
        <color theme="1" tint="0.249977111117893"/>
        <rFont val="Arial Rounded MT Bold"/>
        <family val="2"/>
      </rPr>
      <t>Enter your</t>
    </r>
    <r>
      <rPr>
        <sz val="16"/>
        <color theme="1"/>
        <rFont val="Arial Rounded MT Bold"/>
        <family val="2"/>
      </rPr>
      <t xml:space="preserve"> </t>
    </r>
    <r>
      <rPr>
        <b/>
        <sz val="16"/>
        <color theme="1"/>
        <rFont val="Arial Rounded MT Bold"/>
        <family val="2"/>
      </rPr>
      <t>Net Income</t>
    </r>
  </si>
  <si>
    <r>
      <rPr>
        <sz val="16"/>
        <color rgb="FFC00000"/>
        <rFont val="Arial Rounded MT Bold"/>
        <family val="2"/>
      </rPr>
      <t>2.</t>
    </r>
    <r>
      <rPr>
        <sz val="16"/>
        <color theme="1"/>
        <rFont val="Arial Rounded MT Bold"/>
        <family val="2"/>
      </rPr>
      <t xml:space="preserve"> </t>
    </r>
    <r>
      <rPr>
        <sz val="16"/>
        <color theme="1" tint="0.34998626667073579"/>
        <rFont val="Arial Rounded MT Bold"/>
        <family val="2"/>
      </rPr>
      <t>Enter your</t>
    </r>
    <r>
      <rPr>
        <sz val="16"/>
        <color theme="1"/>
        <rFont val="Arial Rounded MT Bold"/>
        <family val="2"/>
      </rPr>
      <t xml:space="preserve"> </t>
    </r>
    <r>
      <rPr>
        <b/>
        <sz val="16"/>
        <color theme="1"/>
        <rFont val="Arial Rounded MT Bold"/>
        <family val="2"/>
      </rPr>
      <t>Health Care Costs</t>
    </r>
  </si>
  <si>
    <r>
      <rPr>
        <sz val="16"/>
        <color rgb="FFC00000"/>
        <rFont val="Arial Rounded MT Bold"/>
        <family val="2"/>
      </rPr>
      <t>3.</t>
    </r>
    <r>
      <rPr>
        <sz val="16"/>
        <color theme="1"/>
        <rFont val="Arial Rounded MT Bold"/>
        <family val="2"/>
      </rPr>
      <t xml:space="preserve"> </t>
    </r>
    <r>
      <rPr>
        <sz val="16"/>
        <color theme="1" tint="0.34998626667073579"/>
        <rFont val="Arial Rounded MT Bold"/>
        <family val="2"/>
      </rPr>
      <t xml:space="preserve">Select your </t>
    </r>
    <r>
      <rPr>
        <b/>
        <sz val="16"/>
        <color theme="1"/>
        <rFont val="Arial Rounded MT Bold"/>
        <family val="2"/>
      </rPr>
      <t>Province of Residence</t>
    </r>
  </si>
  <si>
    <t>Easy as 1, 2, 3</t>
  </si>
  <si>
    <r>
      <rPr>
        <b/>
        <sz val="14"/>
        <color rgb="FFC00000"/>
        <rFont val="Arial"/>
        <family val="2"/>
      </rPr>
      <t>*</t>
    </r>
    <r>
      <rPr>
        <sz val="12"/>
        <color indexed="63"/>
        <rFont val="Arial"/>
        <family val="2"/>
      </rPr>
      <t xml:space="preserve"> Applicable taxes are calculated based on your province and may include GST/HST, Premium Tax and or PST.  Premium tax and PST are charged on the gross income and the administration fee.  GST/HST is charged only on the administration fee.</t>
    </r>
  </si>
  <si>
    <r>
      <rPr>
        <b/>
        <sz val="14"/>
        <color rgb="FFC00000"/>
        <rFont val="Arial"/>
        <family val="2"/>
      </rPr>
      <t>**</t>
    </r>
    <r>
      <rPr>
        <sz val="12"/>
        <color indexed="63"/>
        <rFont val="Arial"/>
        <family val="2"/>
      </rPr>
      <t xml:space="preserve"> The Annual Account Fee is $95 per employee's Health Spending Account.</t>
    </r>
  </si>
  <si>
    <r>
      <t>Annual Account Fee</t>
    </r>
    <r>
      <rPr>
        <sz val="14"/>
        <color rgb="FFC00000"/>
        <rFont val="Arial"/>
        <family val="2"/>
      </rPr>
      <t>**</t>
    </r>
  </si>
  <si>
    <r>
      <t>Applicable Taxes</t>
    </r>
    <r>
      <rPr>
        <sz val="14"/>
        <color rgb="FFC00000"/>
        <rFont val="Arial"/>
        <family val="2"/>
      </rPr>
      <t>*</t>
    </r>
  </si>
  <si>
    <t>Medical Tax Credit (MTC)</t>
  </si>
  <si>
    <t>Is this being used?</t>
  </si>
  <si>
    <t>Band 12</t>
  </si>
  <si>
    <t>Band 13</t>
  </si>
  <si>
    <t>New</t>
  </si>
  <si>
    <t>2016 rates</t>
  </si>
  <si>
    <t>Minimum Tax Threshold</t>
  </si>
  <si>
    <t>Validation (Set income at $350,000 to compare)</t>
  </si>
  <si>
    <t>Yukon</t>
  </si>
  <si>
    <t>Marginal Tax Bracket</t>
  </si>
  <si>
    <t>20 Guelph Street, Georgetown, ON L7G 3Z4</t>
  </si>
  <si>
    <r>
      <rPr>
        <b/>
        <sz val="11"/>
        <color indexed="63"/>
        <rFont val="Arial"/>
        <family val="2"/>
      </rPr>
      <t>David Martel</t>
    </r>
    <r>
      <rPr>
        <sz val="11"/>
        <color indexed="63"/>
        <rFont val="Arial"/>
        <family val="2"/>
      </rPr>
      <t xml:space="preserve"> |  905-873-1877  |  dmartel@ipchh.ca</t>
    </r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</si>
</sst>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7">
    <font>
      <sz val="10"/>
      <name val="Arial"/>
    </font>
    <font>
      <sz val="10"/>
      <name val="Arial"/>
      <family val="2"/>
    </font>
    <font>
      <sz val="10"/>
      <color indexed="63"/>
      <name val="Arial"/>
      <family val="2"/>
    </font>
    <font>
      <sz val="12"/>
      <color indexed="63"/>
      <name val="Arial"/>
      <family val="2"/>
    </font>
    <font>
      <b/>
      <sz val="20"/>
      <color indexed="63"/>
      <name val="Arial"/>
      <family val="2"/>
    </font>
    <font>
      <b/>
      <sz val="18"/>
      <color indexed="63"/>
      <name val="Arial"/>
      <family val="2"/>
    </font>
    <font>
      <sz val="18"/>
      <color indexed="63"/>
      <name val="Arial"/>
      <family val="2"/>
    </font>
    <font>
      <b/>
      <sz val="10"/>
      <color indexed="63"/>
      <name val="Arial Black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2"/>
      <color indexed="63"/>
      <name val="Arial"/>
      <family val="2"/>
    </font>
    <font>
      <b/>
      <sz val="14"/>
      <color indexed="63"/>
      <name val="Arial"/>
      <family val="2"/>
    </font>
    <font>
      <b/>
      <sz val="18"/>
      <color indexed="63"/>
      <name val="Arial Black"/>
      <family val="2"/>
    </font>
    <font>
      <sz val="18"/>
      <color indexed="63"/>
      <name val="Arial"/>
      <family val="2"/>
    </font>
    <font>
      <b/>
      <sz val="20"/>
      <color indexed="63"/>
      <name val="Arial Black"/>
      <family val="2"/>
    </font>
    <font>
      <sz val="20"/>
      <color indexed="63"/>
      <name val="Arial Black"/>
      <family val="2"/>
    </font>
    <font>
      <b/>
      <sz val="12"/>
      <color indexed="6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2"/>
      <color indexed="63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36"/>
      <color rgb="FFC00000"/>
      <name val="Arial Rounded MT Bold"/>
      <family val="2"/>
    </font>
    <font>
      <sz val="10"/>
      <color rgb="FFC00000"/>
      <name val="Arial Rounded MT Bold"/>
      <family val="2"/>
    </font>
    <font>
      <sz val="12"/>
      <color rgb="FFC00000"/>
      <name val="Arial Rounded MT Bold"/>
      <family val="2"/>
    </font>
    <font>
      <sz val="11"/>
      <color indexed="63"/>
      <name val="Arial"/>
      <family val="2"/>
    </font>
    <font>
      <b/>
      <sz val="11"/>
      <color indexed="63"/>
      <name val="Arial"/>
      <family val="2"/>
    </font>
    <font>
      <sz val="16"/>
      <color theme="1"/>
      <name val="Arial Rounded MT Bold"/>
      <family val="2"/>
    </font>
    <font>
      <sz val="16"/>
      <color rgb="FFC00000"/>
      <name val="Arial Rounded MT Bold"/>
      <family val="2"/>
    </font>
    <font>
      <sz val="16"/>
      <color theme="1" tint="0.249977111117893"/>
      <name val="Arial Rounded MT Bold"/>
      <family val="2"/>
    </font>
    <font>
      <b/>
      <sz val="16"/>
      <color theme="1"/>
      <name val="Arial Rounded MT Bold"/>
      <family val="2"/>
    </font>
    <font>
      <sz val="16"/>
      <color theme="1" tint="0.34998626667073579"/>
      <name val="Arial Rounded MT Bold"/>
      <family val="2"/>
    </font>
    <font>
      <b/>
      <sz val="14"/>
      <color rgb="FFC00000"/>
      <name val="Arial"/>
      <family val="2"/>
    </font>
    <font>
      <sz val="14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2" fillId="2" borderId="1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3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" fillId="2" borderId="4" xfId="0" applyFont="1" applyFill="1" applyBorder="1" applyProtection="1">
      <protection hidden="1"/>
    </xf>
    <xf numFmtId="0" fontId="2" fillId="3" borderId="1" xfId="0" applyFont="1" applyFill="1" applyBorder="1" applyProtection="1">
      <protection hidden="1"/>
    </xf>
    <xf numFmtId="0" fontId="2" fillId="3" borderId="2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2" fillId="3" borderId="4" xfId="0" applyFont="1" applyFill="1" applyBorder="1" applyProtection="1"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wrapText="1"/>
      <protection hidden="1"/>
    </xf>
    <xf numFmtId="0" fontId="2" fillId="3" borderId="0" xfId="0" applyFont="1" applyFill="1" applyBorder="1" applyAlignment="1" applyProtection="1">
      <protection hidden="1"/>
    </xf>
    <xf numFmtId="0" fontId="6" fillId="3" borderId="0" xfId="0" applyFont="1" applyFill="1" applyBorder="1" applyAlignment="1" applyProtection="1">
      <protection hidden="1"/>
    </xf>
    <xf numFmtId="0" fontId="2" fillId="3" borderId="0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8" fillId="3" borderId="0" xfId="0" applyFont="1" applyFill="1" applyBorder="1" applyAlignment="1" applyProtection="1">
      <alignment horizontal="left"/>
      <protection hidden="1"/>
    </xf>
    <xf numFmtId="0" fontId="10" fillId="3" borderId="4" xfId="0" applyFont="1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10" fillId="3" borderId="5" xfId="0" applyFont="1" applyFill="1" applyBorder="1" applyProtection="1">
      <protection hidden="1"/>
    </xf>
    <xf numFmtId="164" fontId="8" fillId="3" borderId="0" xfId="1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right" vertical="center"/>
      <protection hidden="1"/>
    </xf>
    <xf numFmtId="0" fontId="8" fillId="3" borderId="0" xfId="0" applyFont="1" applyFill="1" applyBorder="1" applyAlignment="1" applyProtection="1">
      <alignment horizontal="left" vertical="center"/>
      <protection hidden="1"/>
    </xf>
    <xf numFmtId="0" fontId="9" fillId="3" borderId="0" xfId="0" applyFont="1" applyFill="1" applyBorder="1" applyProtection="1">
      <protection hidden="1"/>
    </xf>
    <xf numFmtId="164" fontId="8" fillId="3" borderId="0" xfId="1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left" vertical="center" wrapText="1"/>
      <protection hidden="1"/>
    </xf>
    <xf numFmtId="164" fontId="8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right"/>
      <protection hidden="1"/>
    </xf>
    <xf numFmtId="0" fontId="2" fillId="0" borderId="7" xfId="0" applyFont="1" applyBorder="1" applyProtection="1">
      <protection hidden="1"/>
    </xf>
    <xf numFmtId="0" fontId="8" fillId="3" borderId="7" xfId="0" applyFont="1" applyFill="1" applyBorder="1" applyAlignment="1" applyProtection="1">
      <alignment horizontal="left" vertical="center"/>
      <protection hidden="1"/>
    </xf>
    <xf numFmtId="10" fontId="8" fillId="3" borderId="0" xfId="0" applyNumberFormat="1" applyFont="1" applyFill="1" applyBorder="1" applyAlignment="1" applyProtection="1">
      <alignment horizontal="left" vertical="center"/>
      <protection hidden="1"/>
    </xf>
    <xf numFmtId="10" fontId="8" fillId="3" borderId="0" xfId="1" applyNumberFormat="1" applyFont="1" applyFill="1" applyBorder="1" applyAlignment="1" applyProtection="1">
      <alignment horizontal="left" vertical="center" wrapText="1"/>
      <protection hidden="1"/>
    </xf>
    <xf numFmtId="164" fontId="9" fillId="3" borderId="0" xfId="0" applyNumberFormat="1" applyFont="1" applyFill="1" applyBorder="1" applyProtection="1">
      <protection hidden="1"/>
    </xf>
    <xf numFmtId="164" fontId="8" fillId="0" borderId="0" xfId="0" applyNumberFormat="1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left" vertical="center"/>
      <protection hidden="1"/>
    </xf>
    <xf numFmtId="0" fontId="10" fillId="3" borderId="7" xfId="0" applyFont="1" applyFill="1" applyBorder="1" applyProtection="1">
      <protection hidden="1"/>
    </xf>
    <xf numFmtId="0" fontId="10" fillId="0" borderId="0" xfId="0" applyFont="1" applyBorder="1" applyProtection="1">
      <protection hidden="1"/>
    </xf>
    <xf numFmtId="164" fontId="8" fillId="0" borderId="8" xfId="1" applyFont="1" applyBorder="1" applyProtection="1">
      <protection hidden="1"/>
    </xf>
    <xf numFmtId="0" fontId="8" fillId="3" borderId="4" xfId="0" applyFont="1" applyFill="1" applyBorder="1" applyAlignment="1" applyProtection="1">
      <alignment horizontal="left" vertical="center"/>
      <protection hidden="1"/>
    </xf>
    <xf numFmtId="0" fontId="2" fillId="0" borderId="8" xfId="0" applyFont="1" applyBorder="1" applyProtection="1">
      <protection hidden="1"/>
    </xf>
    <xf numFmtId="0" fontId="8" fillId="3" borderId="7" xfId="0" applyFont="1" applyFill="1" applyBorder="1" applyAlignment="1" applyProtection="1">
      <alignment horizontal="left"/>
      <protection hidden="1"/>
    </xf>
    <xf numFmtId="0" fontId="9" fillId="3" borderId="4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center" vertical="top" wrapText="1"/>
      <protection hidden="1"/>
    </xf>
    <xf numFmtId="0" fontId="9" fillId="3" borderId="0" xfId="0" applyFont="1" applyFill="1" applyBorder="1" applyAlignment="1" applyProtection="1">
      <alignment horizontal="center" wrapText="1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3" borderId="1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11" fillId="3" borderId="0" xfId="0" applyFont="1" applyFill="1" applyBorder="1" applyAlignment="1" applyProtection="1">
      <alignment horizontal="left" vertical="top"/>
      <protection hidden="1"/>
    </xf>
    <xf numFmtId="164" fontId="18" fillId="0" borderId="0" xfId="1" applyFont="1" applyProtection="1"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10" fontId="18" fillId="0" borderId="0" xfId="2" applyNumberFormat="1" applyFont="1" applyAlignment="1" applyProtection="1">
      <alignment horizontal="center"/>
      <protection hidden="1"/>
    </xf>
    <xf numFmtId="10" fontId="18" fillId="0" borderId="0" xfId="2" applyNumberFormat="1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left"/>
      <protection hidden="1"/>
    </xf>
    <xf numFmtId="10" fontId="18" fillId="0" borderId="0" xfId="2" applyNumberFormat="1" applyFont="1" applyFill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164" fontId="18" fillId="0" borderId="0" xfId="1" applyFont="1" applyFill="1" applyProtection="1">
      <protection hidden="1"/>
    </xf>
    <xf numFmtId="0" fontId="18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0" fontId="18" fillId="0" borderId="11" xfId="0" applyFont="1" applyBorder="1" applyAlignment="1" applyProtection="1">
      <alignment horizontal="center" vertical="center" wrapText="1"/>
      <protection hidden="1"/>
    </xf>
    <xf numFmtId="0" fontId="18" fillId="0" borderId="12" xfId="0" applyFont="1" applyBorder="1" applyAlignment="1" applyProtection="1">
      <alignment horizontal="center" vertical="center" wrapText="1"/>
      <protection hidden="1"/>
    </xf>
    <xf numFmtId="0" fontId="18" fillId="0" borderId="13" xfId="0" applyFont="1" applyBorder="1" applyAlignment="1" applyProtection="1">
      <alignment horizontal="center" vertical="center" wrapText="1"/>
      <protection hidden="1"/>
    </xf>
    <xf numFmtId="164" fontId="18" fillId="0" borderId="12" xfId="1" applyFont="1" applyFill="1" applyBorder="1" applyProtection="1">
      <protection hidden="1"/>
    </xf>
    <xf numFmtId="164" fontId="18" fillId="0" borderId="11" xfId="1" applyFont="1" applyFill="1" applyBorder="1" applyProtection="1">
      <protection hidden="1"/>
    </xf>
    <xf numFmtId="164" fontId="18" fillId="0" borderId="14" xfId="1" applyFont="1" applyFill="1" applyBorder="1" applyProtection="1">
      <protection hidden="1"/>
    </xf>
    <xf numFmtId="164" fontId="18" fillId="0" borderId="15" xfId="1" applyFont="1" applyFill="1" applyBorder="1" applyProtection="1">
      <protection hidden="1"/>
    </xf>
    <xf numFmtId="0" fontId="24" fillId="4" borderId="11" xfId="0" applyFont="1" applyFill="1" applyBorder="1" applyAlignment="1" applyProtection="1">
      <alignment horizontal="right"/>
      <protection hidden="1"/>
    </xf>
    <xf numFmtId="0" fontId="24" fillId="4" borderId="12" xfId="0" applyFont="1" applyFill="1" applyBorder="1" applyAlignment="1" applyProtection="1">
      <alignment horizontal="right"/>
      <protection hidden="1"/>
    </xf>
    <xf numFmtId="0" fontId="24" fillId="4" borderId="16" xfId="0" applyFont="1" applyFill="1" applyBorder="1" applyAlignment="1" applyProtection="1">
      <alignment horizontal="right"/>
      <protection hidden="1"/>
    </xf>
    <xf numFmtId="0" fontId="18" fillId="0" borderId="16" xfId="0" applyFont="1" applyBorder="1" applyAlignment="1" applyProtection="1">
      <alignment horizontal="center" vertical="center" wrapText="1"/>
      <protection hidden="1"/>
    </xf>
    <xf numFmtId="164" fontId="18" fillId="0" borderId="16" xfId="0" applyNumberFormat="1" applyFont="1" applyFill="1" applyBorder="1" applyProtection="1">
      <protection hidden="1"/>
    </xf>
    <xf numFmtId="0" fontId="18" fillId="0" borderId="17" xfId="0" applyFont="1" applyBorder="1" applyAlignment="1" applyProtection="1">
      <alignment horizontal="center" vertical="center" wrapText="1"/>
      <protection hidden="1"/>
    </xf>
    <xf numFmtId="164" fontId="18" fillId="0" borderId="17" xfId="1" applyFont="1" applyFill="1" applyBorder="1" applyProtection="1">
      <protection hidden="1"/>
    </xf>
    <xf numFmtId="164" fontId="18" fillId="0" borderId="18" xfId="0" applyNumberFormat="1" applyFont="1" applyBorder="1" applyProtection="1">
      <protection hidden="1"/>
    </xf>
    <xf numFmtId="0" fontId="24" fillId="4" borderId="19" xfId="0" applyFont="1" applyFill="1" applyBorder="1" applyProtection="1">
      <protection hidden="1"/>
    </xf>
    <xf numFmtId="0" fontId="24" fillId="4" borderId="17" xfId="0" applyFont="1" applyFill="1" applyBorder="1" applyAlignment="1" applyProtection="1">
      <alignment wrapText="1"/>
      <protection hidden="1"/>
    </xf>
    <xf numFmtId="0" fontId="24" fillId="4" borderId="11" xfId="0" applyFont="1" applyFill="1" applyBorder="1" applyProtection="1">
      <protection hidden="1"/>
    </xf>
    <xf numFmtId="0" fontId="24" fillId="4" borderId="12" xfId="0" applyFont="1" applyFill="1" applyBorder="1" applyProtection="1">
      <protection hidden="1"/>
    </xf>
    <xf numFmtId="0" fontId="24" fillId="4" borderId="13" xfId="0" applyFont="1" applyFill="1" applyBorder="1" applyProtection="1">
      <protection hidden="1"/>
    </xf>
    <xf numFmtId="0" fontId="24" fillId="4" borderId="13" xfId="0" applyFont="1" applyFill="1" applyBorder="1" applyAlignment="1" applyProtection="1">
      <alignment wrapText="1"/>
      <protection hidden="1"/>
    </xf>
    <xf numFmtId="0" fontId="3" fillId="3" borderId="11" xfId="0" applyFont="1" applyFill="1" applyBorder="1" applyProtection="1">
      <protection hidden="1"/>
    </xf>
    <xf numFmtId="0" fontId="3" fillId="3" borderId="12" xfId="0" applyFont="1" applyFill="1" applyBorder="1" applyProtection="1">
      <protection hidden="1"/>
    </xf>
    <xf numFmtId="0" fontId="18" fillId="0" borderId="11" xfId="0" applyFont="1" applyBorder="1" applyAlignment="1" applyProtection="1">
      <alignment horizontal="left" vertical="center"/>
      <protection hidden="1"/>
    </xf>
    <xf numFmtId="0" fontId="18" fillId="0" borderId="11" xfId="0" applyFont="1" applyFill="1" applyBorder="1" applyAlignment="1" applyProtection="1">
      <alignment horizontal="left" vertical="center"/>
      <protection hidden="1"/>
    </xf>
    <xf numFmtId="10" fontId="18" fillId="0" borderId="13" xfId="2" applyNumberFormat="1" applyFont="1" applyBorder="1" applyAlignment="1" applyProtection="1">
      <alignment horizontal="center"/>
      <protection hidden="1"/>
    </xf>
    <xf numFmtId="9" fontId="18" fillId="0" borderId="12" xfId="2" applyFont="1" applyFill="1" applyBorder="1" applyAlignment="1" applyProtection="1">
      <alignment horizontal="center"/>
      <protection hidden="1"/>
    </xf>
    <xf numFmtId="10" fontId="18" fillId="0" borderId="13" xfId="2" applyNumberFormat="1" applyFont="1" applyFill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left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10" fontId="18" fillId="0" borderId="15" xfId="2" applyNumberFormat="1" applyFont="1" applyFill="1" applyBorder="1" applyAlignment="1" applyProtection="1">
      <alignment horizontal="center"/>
      <protection hidden="1"/>
    </xf>
    <xf numFmtId="0" fontId="18" fillId="0" borderId="15" xfId="0" applyFont="1" applyFill="1" applyBorder="1" applyAlignment="1" applyProtection="1">
      <alignment horizontal="center"/>
      <protection hidden="1"/>
    </xf>
    <xf numFmtId="0" fontId="3" fillId="3" borderId="17" xfId="0" applyFont="1" applyFill="1" applyBorder="1" applyProtection="1">
      <protection hidden="1"/>
    </xf>
    <xf numFmtId="164" fontId="18" fillId="0" borderId="18" xfId="1" applyFont="1" applyBorder="1" applyAlignment="1" applyProtection="1">
      <alignment horizontal="center"/>
      <protection hidden="1"/>
    </xf>
    <xf numFmtId="0" fontId="24" fillId="4" borderId="17" xfId="0" applyFont="1" applyFill="1" applyBorder="1" applyProtection="1">
      <protection hidden="1"/>
    </xf>
    <xf numFmtId="0" fontId="21" fillId="0" borderId="0" xfId="0" applyFont="1" applyAlignment="1" applyProtection="1">
      <alignment horizontal="left"/>
      <protection hidden="1"/>
    </xf>
    <xf numFmtId="0" fontId="18" fillId="0" borderId="20" xfId="0" applyFont="1" applyBorder="1" applyAlignment="1" applyProtection="1">
      <alignment horizontal="left"/>
      <protection hidden="1"/>
    </xf>
    <xf numFmtId="164" fontId="18" fillId="0" borderId="21" xfId="0" applyNumberFormat="1" applyFont="1" applyBorder="1" applyAlignment="1" applyProtection="1">
      <alignment horizontal="center"/>
      <protection hidden="1"/>
    </xf>
    <xf numFmtId="0" fontId="18" fillId="3" borderId="11" xfId="0" applyFont="1" applyFill="1" applyBorder="1" applyProtection="1">
      <protection hidden="1"/>
    </xf>
    <xf numFmtId="0" fontId="3" fillId="3" borderId="14" xfId="0" applyFont="1" applyFill="1" applyBorder="1" applyProtection="1">
      <protection hidden="1"/>
    </xf>
    <xf numFmtId="0" fontId="3" fillId="3" borderId="22" xfId="0" applyFont="1" applyFill="1" applyBorder="1" applyProtection="1">
      <protection hidden="1"/>
    </xf>
    <xf numFmtId="0" fontId="19" fillId="0" borderId="13" xfId="2" applyNumberFormat="1" applyFont="1" applyBorder="1" applyAlignment="1" applyProtection="1">
      <alignment horizontal="center" vertical="center" wrapText="1"/>
      <protection hidden="1"/>
    </xf>
    <xf numFmtId="164" fontId="18" fillId="0" borderId="11" xfId="1" applyFont="1" applyFill="1" applyBorder="1" applyAlignment="1" applyProtection="1">
      <alignment horizontal="center"/>
      <protection hidden="1"/>
    </xf>
    <xf numFmtId="0" fontId="18" fillId="0" borderId="14" xfId="0" applyFont="1" applyBorder="1" applyProtection="1">
      <protection hidden="1"/>
    </xf>
    <xf numFmtId="0" fontId="18" fillId="0" borderId="15" xfId="0" applyFont="1" applyBorder="1" applyProtection="1">
      <protection hidden="1"/>
    </xf>
    <xf numFmtId="10" fontId="18" fillId="0" borderId="22" xfId="2" applyNumberFormat="1" applyFont="1" applyBorder="1" applyAlignment="1" applyProtection="1">
      <alignment horizontal="center"/>
      <protection hidden="1"/>
    </xf>
    <xf numFmtId="0" fontId="24" fillId="4" borderId="11" xfId="0" applyFont="1" applyFill="1" applyBorder="1" applyAlignment="1" applyProtection="1">
      <alignment wrapText="1"/>
      <protection hidden="1"/>
    </xf>
    <xf numFmtId="0" fontId="24" fillId="4" borderId="12" xfId="0" applyFont="1" applyFill="1" applyBorder="1" applyAlignment="1" applyProtection="1">
      <alignment wrapText="1"/>
      <protection hidden="1"/>
    </xf>
    <xf numFmtId="0" fontId="3" fillId="5" borderId="13" xfId="0" applyFont="1" applyFill="1" applyBorder="1" applyProtection="1">
      <protection hidden="1"/>
    </xf>
    <xf numFmtId="0" fontId="18" fillId="5" borderId="13" xfId="0" applyFont="1" applyFill="1" applyBorder="1" applyAlignment="1" applyProtection="1">
      <alignment horizontal="center" vertical="center" wrapText="1"/>
      <protection hidden="1"/>
    </xf>
    <xf numFmtId="10" fontId="18" fillId="5" borderId="13" xfId="2" applyNumberFormat="1" applyFont="1" applyFill="1" applyBorder="1" applyAlignment="1" applyProtection="1">
      <alignment horizontal="center"/>
      <protection hidden="1"/>
    </xf>
    <xf numFmtId="0" fontId="18" fillId="5" borderId="22" xfId="0" applyFont="1" applyFill="1" applyBorder="1" applyAlignment="1" applyProtection="1">
      <alignment horizontal="center"/>
      <protection hidden="1"/>
    </xf>
    <xf numFmtId="0" fontId="11" fillId="5" borderId="0" xfId="0" applyFont="1" applyFill="1" applyProtection="1">
      <protection hidden="1"/>
    </xf>
    <xf numFmtId="0" fontId="3" fillId="5" borderId="0" xfId="0" applyFont="1" applyFill="1" applyProtection="1">
      <protection hidden="1"/>
    </xf>
    <xf numFmtId="0" fontId="24" fillId="4" borderId="23" xfId="0" applyFont="1" applyFill="1" applyBorder="1" applyProtection="1">
      <protection hidden="1"/>
    </xf>
    <xf numFmtId="0" fontId="24" fillId="4" borderId="24" xfId="0" applyFont="1" applyFill="1" applyBorder="1" applyAlignment="1" applyProtection="1">
      <alignment wrapText="1"/>
      <protection hidden="1"/>
    </xf>
    <xf numFmtId="0" fontId="18" fillId="0" borderId="24" xfId="0" applyFont="1" applyBorder="1" applyAlignment="1" applyProtection="1">
      <alignment horizontal="center" vertical="center" wrapText="1"/>
      <protection hidden="1"/>
    </xf>
    <xf numFmtId="10" fontId="18" fillId="0" borderId="24" xfId="2" applyNumberFormat="1" applyFont="1" applyFill="1" applyBorder="1" applyProtection="1">
      <protection hidden="1"/>
    </xf>
    <xf numFmtId="10" fontId="18" fillId="0" borderId="25" xfId="2" applyNumberFormat="1" applyFont="1" applyFill="1" applyBorder="1" applyProtection="1">
      <protection hidden="1"/>
    </xf>
    <xf numFmtId="0" fontId="24" fillId="4" borderId="20" xfId="0" applyFont="1" applyFill="1" applyBorder="1" applyProtection="1">
      <protection hidden="1"/>
    </xf>
    <xf numFmtId="0" fontId="24" fillId="4" borderId="26" xfId="0" applyFont="1" applyFill="1" applyBorder="1" applyProtection="1">
      <protection hidden="1"/>
    </xf>
    <xf numFmtId="0" fontId="24" fillId="4" borderId="21" xfId="0" applyFont="1" applyFill="1" applyBorder="1" applyProtection="1">
      <protection hidden="1"/>
    </xf>
    <xf numFmtId="0" fontId="18" fillId="0" borderId="12" xfId="0" applyFont="1" applyFill="1" applyBorder="1" applyAlignment="1" applyProtection="1">
      <alignment horizontal="center" vertical="center" wrapText="1"/>
      <protection hidden="1"/>
    </xf>
    <xf numFmtId="10" fontId="18" fillId="0" borderId="11" xfId="2" applyNumberFormat="1" applyFont="1" applyFill="1" applyBorder="1" applyProtection="1">
      <protection hidden="1"/>
    </xf>
    <xf numFmtId="164" fontId="18" fillId="0" borderId="12" xfId="1" applyFont="1" applyFill="1" applyBorder="1" applyAlignment="1" applyProtection="1">
      <alignment horizontal="center"/>
      <protection hidden="1"/>
    </xf>
    <xf numFmtId="10" fontId="18" fillId="0" borderId="12" xfId="2" applyNumberFormat="1" applyFont="1" applyBorder="1" applyAlignment="1" applyProtection="1">
      <alignment horizontal="center"/>
      <protection hidden="1"/>
    </xf>
    <xf numFmtId="10" fontId="18" fillId="0" borderId="12" xfId="2" applyNumberFormat="1" applyFont="1" applyFill="1" applyBorder="1" applyProtection="1">
      <protection hidden="1"/>
    </xf>
    <xf numFmtId="164" fontId="18" fillId="0" borderId="13" xfId="1" applyFont="1" applyFill="1" applyBorder="1" applyProtection="1">
      <protection hidden="1"/>
    </xf>
    <xf numFmtId="10" fontId="18" fillId="0" borderId="14" xfId="2" applyNumberFormat="1" applyFont="1" applyBorder="1" applyProtection="1">
      <protection hidden="1"/>
    </xf>
    <xf numFmtId="10" fontId="18" fillId="0" borderId="15" xfId="2" applyNumberFormat="1" applyFont="1" applyBorder="1" applyProtection="1">
      <protection hidden="1"/>
    </xf>
    <xf numFmtId="164" fontId="18" fillId="0" borderId="15" xfId="1" applyFont="1" applyBorder="1" applyProtection="1">
      <protection hidden="1"/>
    </xf>
    <xf numFmtId="164" fontId="18" fillId="0" borderId="22" xfId="1" applyFont="1" applyBorder="1" applyProtection="1">
      <protection hidden="1"/>
    </xf>
    <xf numFmtId="0" fontId="24" fillId="4" borderId="27" xfId="0" applyFont="1" applyFill="1" applyBorder="1" applyAlignment="1" applyProtection="1">
      <alignment horizontal="center"/>
      <protection hidden="1"/>
    </xf>
    <xf numFmtId="0" fontId="24" fillId="4" borderId="28" xfId="0" applyFont="1" applyFill="1" applyBorder="1" applyProtection="1">
      <protection hidden="1"/>
    </xf>
    <xf numFmtId="0" fontId="24" fillId="4" borderId="28" xfId="0" applyFont="1" applyFill="1" applyBorder="1" applyAlignment="1" applyProtection="1">
      <alignment wrapText="1"/>
      <protection hidden="1"/>
    </xf>
    <xf numFmtId="0" fontId="3" fillId="5" borderId="28" xfId="0" applyFont="1" applyFill="1" applyBorder="1" applyProtection="1">
      <protection hidden="1"/>
    </xf>
    <xf numFmtId="0" fontId="18" fillId="5" borderId="28" xfId="0" applyFont="1" applyFill="1" applyBorder="1" applyAlignment="1" applyProtection="1">
      <alignment horizontal="center" vertical="center" wrapText="1"/>
      <protection hidden="1"/>
    </xf>
    <xf numFmtId="10" fontId="18" fillId="5" borderId="28" xfId="2" applyNumberFormat="1" applyFont="1" applyFill="1" applyBorder="1" applyAlignment="1" applyProtection="1">
      <alignment horizontal="center"/>
      <protection hidden="1"/>
    </xf>
    <xf numFmtId="0" fontId="18" fillId="5" borderId="29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wrapText="1"/>
      <protection hidden="1"/>
    </xf>
    <xf numFmtId="164" fontId="18" fillId="0" borderId="0" xfId="0" applyNumberFormat="1" applyFont="1" applyProtection="1">
      <protection hidden="1"/>
    </xf>
    <xf numFmtId="164" fontId="3" fillId="3" borderId="0" xfId="0" applyNumberFormat="1" applyFont="1" applyFill="1" applyProtection="1">
      <protection hidden="1"/>
    </xf>
    <xf numFmtId="164" fontId="11" fillId="3" borderId="0" xfId="0" applyNumberFormat="1" applyFont="1" applyFill="1" applyProtection="1">
      <protection hidden="1"/>
    </xf>
    <xf numFmtId="10" fontId="18" fillId="0" borderId="0" xfId="0" applyNumberFormat="1" applyFont="1" applyProtection="1">
      <protection hidden="1"/>
    </xf>
    <xf numFmtId="10" fontId="11" fillId="3" borderId="0" xfId="0" applyNumberFormat="1" applyFont="1" applyFill="1" applyProtection="1">
      <protection hidden="1"/>
    </xf>
    <xf numFmtId="10" fontId="3" fillId="3" borderId="0" xfId="0" applyNumberFormat="1" applyFont="1" applyFill="1" applyProtection="1">
      <protection hidden="1"/>
    </xf>
    <xf numFmtId="0" fontId="11" fillId="3" borderId="0" xfId="0" applyFont="1" applyFill="1" applyBorder="1" applyAlignment="1" applyProtection="1">
      <alignment horizontal="left" vertical="top"/>
      <protection hidden="1"/>
    </xf>
    <xf numFmtId="0" fontId="25" fillId="3" borderId="0" xfId="0" applyFont="1" applyFill="1" applyProtection="1">
      <protection hidden="1"/>
    </xf>
    <xf numFmtId="0" fontId="25" fillId="0" borderId="0" xfId="0" applyFont="1" applyProtection="1">
      <protection hidden="1"/>
    </xf>
    <xf numFmtId="0" fontId="26" fillId="3" borderId="0" xfId="0" applyFont="1" applyFill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8" fillId="2" borderId="4" xfId="0" applyFont="1" applyFill="1" applyBorder="1" applyProtection="1">
      <protection hidden="1"/>
    </xf>
    <xf numFmtId="0" fontId="28" fillId="2" borderId="5" xfId="0" applyFont="1" applyFill="1" applyBorder="1" applyProtection="1">
      <protection hidden="1"/>
    </xf>
    <xf numFmtId="0" fontId="28" fillId="3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8" fillId="3" borderId="0" xfId="0" applyFont="1" applyFill="1" applyBorder="1" applyAlignment="1" applyProtection="1">
      <alignment horizontal="left" vertical="center" indent="1"/>
      <protection hidden="1"/>
    </xf>
    <xf numFmtId="0" fontId="2" fillId="3" borderId="0" xfId="0" applyFont="1" applyFill="1" applyBorder="1" applyAlignment="1" applyProtection="1">
      <alignment horizontal="left" vertical="center" indent="1"/>
      <protection hidden="1"/>
    </xf>
    <xf numFmtId="0" fontId="8" fillId="3" borderId="0" xfId="0" applyFont="1" applyFill="1" applyBorder="1" applyAlignment="1" applyProtection="1">
      <alignment horizontal="left" vertical="center" indent="1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3" borderId="40" xfId="0" applyFont="1" applyFill="1" applyBorder="1" applyProtection="1">
      <protection hidden="1"/>
    </xf>
    <xf numFmtId="0" fontId="2" fillId="3" borderId="41" xfId="0" applyFont="1" applyFill="1" applyBorder="1" applyProtection="1">
      <protection hidden="1"/>
    </xf>
    <xf numFmtId="0" fontId="2" fillId="3" borderId="42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3" borderId="43" xfId="0" applyFont="1" applyFill="1" applyBorder="1" applyProtection="1">
      <protection hidden="1"/>
    </xf>
    <xf numFmtId="0" fontId="2" fillId="3" borderId="43" xfId="0" applyFont="1" applyFill="1" applyBorder="1" applyAlignment="1" applyProtection="1">
      <alignment vertical="center"/>
      <protection hidden="1"/>
    </xf>
    <xf numFmtId="0" fontId="28" fillId="3" borderId="43" xfId="0" applyFont="1" applyFill="1" applyBorder="1" applyProtection="1">
      <protection hidden="1"/>
    </xf>
    <xf numFmtId="0" fontId="2" fillId="0" borderId="0" xfId="0" applyFont="1" applyBorder="1" applyAlignment="1" applyProtection="1">
      <alignment horizontal="left" vertical="center" indent="1"/>
      <protection hidden="1"/>
    </xf>
    <xf numFmtId="9" fontId="9" fillId="3" borderId="43" xfId="2" applyNumberFormat="1" applyFont="1" applyFill="1" applyBorder="1" applyAlignment="1" applyProtection="1">
      <alignment horizontal="center"/>
      <protection hidden="1"/>
    </xf>
    <xf numFmtId="9" fontId="2" fillId="0" borderId="0" xfId="0" applyNumberFormat="1" applyFont="1" applyBorder="1" applyProtection="1">
      <protection hidden="1"/>
    </xf>
    <xf numFmtId="0" fontId="2" fillId="3" borderId="44" xfId="0" applyFont="1" applyFill="1" applyBorder="1" applyProtection="1">
      <protection hidden="1"/>
    </xf>
    <xf numFmtId="0" fontId="2" fillId="3" borderId="38" xfId="0" applyFont="1" applyFill="1" applyBorder="1" applyProtection="1">
      <protection hidden="1"/>
    </xf>
    <xf numFmtId="0" fontId="2" fillId="3" borderId="45" xfId="0" applyFont="1" applyFill="1" applyBorder="1" applyProtection="1">
      <protection hidden="1"/>
    </xf>
    <xf numFmtId="164" fontId="12" fillId="8" borderId="0" xfId="1" applyFont="1" applyFill="1" applyBorder="1" applyAlignment="1" applyProtection="1">
      <alignment horizontal="center" vertical="center" wrapText="1"/>
      <protection hidden="1"/>
    </xf>
    <xf numFmtId="0" fontId="30" fillId="3" borderId="0" xfId="0" applyFont="1" applyFill="1" applyAlignment="1" applyProtection="1">
      <alignment horizontal="left"/>
      <protection hidden="1"/>
    </xf>
    <xf numFmtId="0" fontId="8" fillId="3" borderId="0" xfId="0" applyFont="1" applyFill="1" applyProtection="1">
      <protection hidden="1"/>
    </xf>
    <xf numFmtId="0" fontId="9" fillId="7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165" fontId="8" fillId="7" borderId="6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9" fontId="9" fillId="3" borderId="43" xfId="2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10" fontId="8" fillId="7" borderId="6" xfId="2" applyNumberFormat="1" applyFont="1" applyFill="1" applyBorder="1" applyAlignment="1" applyProtection="1">
      <alignment horizontal="center" vertical="center"/>
      <protection hidden="1"/>
    </xf>
    <xf numFmtId="164" fontId="18" fillId="9" borderId="17" xfId="1" applyFont="1" applyFill="1" applyBorder="1" applyAlignment="1" applyProtection="1">
      <alignment horizontal="center"/>
      <protection hidden="1"/>
    </xf>
    <xf numFmtId="164" fontId="18" fillId="10" borderId="13" xfId="1" applyFont="1" applyFill="1" applyBorder="1" applyAlignment="1" applyProtection="1">
      <alignment horizontal="center"/>
      <protection hidden="1"/>
    </xf>
    <xf numFmtId="0" fontId="24" fillId="4" borderId="0" xfId="0" applyFont="1" applyFill="1" applyBorder="1" applyAlignment="1" applyProtection="1">
      <alignment horizontal="center"/>
      <protection hidden="1"/>
    </xf>
    <xf numFmtId="15" fontId="2" fillId="0" borderId="0" xfId="0" applyNumberFormat="1" applyFont="1" applyFill="1" applyProtection="1">
      <protection hidden="1"/>
    </xf>
    <xf numFmtId="164" fontId="18" fillId="0" borderId="17" xfId="1" applyFont="1" applyFill="1" applyBorder="1" applyAlignment="1" applyProtection="1">
      <alignment horizontal="center"/>
      <protection hidden="1"/>
    </xf>
    <xf numFmtId="10" fontId="18" fillId="0" borderId="12" xfId="2" applyNumberFormat="1" applyFont="1" applyFill="1" applyBorder="1" applyAlignment="1" applyProtection="1">
      <alignment horizontal="center"/>
      <protection hidden="1"/>
    </xf>
    <xf numFmtId="164" fontId="18" fillId="0" borderId="22" xfId="0" applyNumberFormat="1" applyFont="1" applyFill="1" applyBorder="1" applyProtection="1">
      <protection hidden="1"/>
    </xf>
    <xf numFmtId="0" fontId="24" fillId="4" borderId="11" xfId="0" applyFont="1" applyFill="1" applyBorder="1" applyAlignment="1" applyProtection="1">
      <alignment horizontal="right" wrapText="1"/>
      <protection hidden="1"/>
    </xf>
    <xf numFmtId="10" fontId="18" fillId="11" borderId="17" xfId="2" applyNumberFormat="1" applyFont="1" applyFill="1" applyBorder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8" fillId="3" borderId="7" xfId="0" applyFont="1" applyFill="1" applyBorder="1" applyAlignment="1" applyProtection="1">
      <alignment horizontal="left" vertical="center" indent="1"/>
      <protection hidden="1"/>
    </xf>
    <xf numFmtId="0" fontId="28" fillId="3" borderId="0" xfId="0" applyFont="1" applyFill="1" applyBorder="1" applyAlignment="1" applyProtection="1">
      <alignment horizontal="left" vertical="center" indent="1"/>
      <protection hidden="1"/>
    </xf>
    <xf numFmtId="0" fontId="29" fillId="3" borderId="7" xfId="0" applyFont="1" applyFill="1" applyBorder="1" applyAlignment="1" applyProtection="1">
      <alignment horizontal="left" vertical="center" indent="1"/>
      <protection hidden="1"/>
    </xf>
    <xf numFmtId="0" fontId="8" fillId="3" borderId="7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protection hidden="1"/>
    </xf>
    <xf numFmtId="0" fontId="13" fillId="7" borderId="1" xfId="0" applyFont="1" applyFill="1" applyBorder="1" applyAlignment="1" applyProtection="1">
      <alignment horizontal="center" vertical="center" wrapText="1"/>
      <protection hidden="1"/>
    </xf>
    <xf numFmtId="0" fontId="13" fillId="7" borderId="2" xfId="0" applyFont="1" applyFill="1" applyBorder="1" applyAlignment="1" applyProtection="1">
      <alignment horizontal="center" vertical="center" wrapText="1"/>
      <protection hidden="1"/>
    </xf>
    <xf numFmtId="0" fontId="14" fillId="7" borderId="2" xfId="0" applyFont="1" applyFill="1" applyBorder="1" applyAlignment="1" applyProtection="1">
      <alignment wrapText="1"/>
      <protection hidden="1"/>
    </xf>
    <xf numFmtId="0" fontId="13" fillId="7" borderId="4" xfId="0" applyFont="1" applyFill="1" applyBorder="1" applyAlignment="1" applyProtection="1">
      <alignment horizontal="center" vertical="center" wrapText="1"/>
      <protection hidden="1"/>
    </xf>
    <xf numFmtId="0" fontId="13" fillId="7" borderId="0" xfId="0" applyFont="1" applyFill="1" applyBorder="1" applyAlignment="1" applyProtection="1">
      <alignment horizontal="center" vertical="center" wrapText="1"/>
      <protection hidden="1"/>
    </xf>
    <xf numFmtId="0" fontId="14" fillId="7" borderId="0" xfId="0" applyFont="1" applyFill="1" applyBorder="1" applyAlignment="1" applyProtection="1">
      <alignment wrapText="1"/>
      <protection hidden="1"/>
    </xf>
    <xf numFmtId="0" fontId="13" fillId="7" borderId="9" xfId="0" applyFont="1" applyFill="1" applyBorder="1" applyAlignment="1" applyProtection="1">
      <alignment horizontal="center" vertical="center" wrapText="1"/>
      <protection hidden="1"/>
    </xf>
    <xf numFmtId="0" fontId="13" fillId="7" borderId="8" xfId="0" applyFont="1" applyFill="1" applyBorder="1" applyAlignment="1" applyProtection="1">
      <alignment horizontal="center" vertical="center" wrapText="1"/>
      <protection hidden="1"/>
    </xf>
    <xf numFmtId="0" fontId="14" fillId="7" borderId="8" xfId="0" applyFont="1" applyFill="1" applyBorder="1" applyAlignment="1" applyProtection="1">
      <alignment wrapText="1"/>
      <protection hidden="1"/>
    </xf>
    <xf numFmtId="164" fontId="15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7" borderId="3" xfId="0" applyFont="1" applyFill="1" applyBorder="1" applyAlignment="1" applyProtection="1">
      <alignment horizontal="center" vertical="center" wrapText="1"/>
      <protection hidden="1"/>
    </xf>
    <xf numFmtId="0" fontId="16" fillId="7" borderId="0" xfId="0" applyFont="1" applyFill="1" applyBorder="1" applyAlignment="1" applyProtection="1">
      <alignment horizontal="center" vertical="center" wrapText="1"/>
      <protection hidden="1"/>
    </xf>
    <xf numFmtId="0" fontId="16" fillId="7" borderId="5" xfId="0" applyFont="1" applyFill="1" applyBorder="1" applyAlignment="1" applyProtection="1">
      <alignment horizontal="center" vertical="center" wrapText="1"/>
      <protection hidden="1"/>
    </xf>
    <xf numFmtId="0" fontId="16" fillId="7" borderId="8" xfId="0" applyFont="1" applyFill="1" applyBorder="1" applyAlignment="1" applyProtection="1">
      <alignment wrapText="1"/>
      <protection hidden="1"/>
    </xf>
    <xf numFmtId="0" fontId="16" fillId="7" borderId="10" xfId="0" applyFont="1" applyFill="1" applyBorder="1" applyAlignment="1" applyProtection="1">
      <alignment wrapText="1"/>
      <protection hidden="1"/>
    </xf>
    <xf numFmtId="0" fontId="11" fillId="3" borderId="0" xfId="0" applyFont="1" applyFill="1" applyBorder="1" applyAlignment="1" applyProtection="1">
      <alignment horizontal="left" vertical="top"/>
      <protection hidden="1"/>
    </xf>
    <xf numFmtId="0" fontId="17" fillId="3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protection hidden="1"/>
    </xf>
    <xf numFmtId="0" fontId="30" fillId="3" borderId="0" xfId="0" applyFont="1" applyFill="1" applyAlignment="1" applyProtection="1">
      <alignment horizontal="left"/>
      <protection hidden="1"/>
    </xf>
    <xf numFmtId="0" fontId="25" fillId="3" borderId="0" xfId="0" applyFont="1" applyFill="1" applyAlignment="1" applyProtection="1">
      <alignment horizontal="left"/>
      <protection hidden="1"/>
    </xf>
    <xf numFmtId="0" fontId="22" fillId="3" borderId="30" xfId="0" applyFont="1" applyFill="1" applyBorder="1" applyAlignment="1" applyProtection="1">
      <alignment horizontal="left"/>
      <protection hidden="1"/>
    </xf>
    <xf numFmtId="0" fontId="22" fillId="3" borderId="31" xfId="0" applyFont="1" applyFill="1" applyBorder="1" applyAlignment="1" applyProtection="1">
      <alignment horizontal="left"/>
      <protection hidden="1"/>
    </xf>
    <xf numFmtId="0" fontId="22" fillId="3" borderId="32" xfId="0" applyFont="1" applyFill="1" applyBorder="1" applyAlignment="1" applyProtection="1">
      <alignment horizontal="left"/>
      <protection hidden="1"/>
    </xf>
    <xf numFmtId="0" fontId="24" fillId="4" borderId="20" xfId="0" applyFont="1" applyFill="1" applyBorder="1" applyAlignment="1" applyProtection="1">
      <alignment horizontal="center"/>
      <protection hidden="1"/>
    </xf>
    <xf numFmtId="0" fontId="24" fillId="4" borderId="26" xfId="0" applyFont="1" applyFill="1" applyBorder="1" applyAlignment="1" applyProtection="1">
      <alignment horizontal="center"/>
      <protection hidden="1"/>
    </xf>
    <xf numFmtId="0" fontId="24" fillId="4" borderId="33" xfId="0" applyFont="1" applyFill="1" applyBorder="1" applyAlignment="1" applyProtection="1">
      <alignment horizontal="center"/>
      <protection hidden="1"/>
    </xf>
    <xf numFmtId="0" fontId="24" fillId="4" borderId="21" xfId="0" applyFont="1" applyFill="1" applyBorder="1" applyAlignment="1" applyProtection="1">
      <alignment horizontal="center"/>
      <protection hidden="1"/>
    </xf>
    <xf numFmtId="0" fontId="24" fillId="4" borderId="34" xfId="0" applyFont="1" applyFill="1" applyBorder="1" applyAlignment="1" applyProtection="1">
      <alignment horizontal="center"/>
      <protection hidden="1"/>
    </xf>
    <xf numFmtId="0" fontId="24" fillId="4" borderId="35" xfId="0" applyFont="1" applyFill="1" applyBorder="1" applyAlignment="1" applyProtection="1">
      <alignment horizontal="center"/>
      <protection hidden="1"/>
    </xf>
    <xf numFmtId="0" fontId="24" fillId="4" borderId="36" xfId="0" applyFont="1" applyFill="1" applyBorder="1" applyAlignment="1" applyProtection="1">
      <alignment horizontal="center"/>
      <protection hidden="1"/>
    </xf>
    <xf numFmtId="0" fontId="24" fillId="4" borderId="30" xfId="0" applyFont="1" applyFill="1" applyBorder="1" applyAlignment="1" applyProtection="1">
      <alignment horizontal="center"/>
      <protection hidden="1"/>
    </xf>
    <xf numFmtId="0" fontId="24" fillId="4" borderId="31" xfId="0" applyFont="1" applyFill="1" applyBorder="1" applyAlignment="1" applyProtection="1">
      <alignment horizontal="center"/>
      <protection hidden="1"/>
    </xf>
    <xf numFmtId="0" fontId="24" fillId="4" borderId="32" xfId="0" applyFont="1" applyFill="1" applyBorder="1" applyAlignment="1" applyProtection="1">
      <alignment horizontal="center"/>
      <protection hidden="1"/>
    </xf>
    <xf numFmtId="0" fontId="19" fillId="5" borderId="0" xfId="0" applyFont="1" applyFill="1" applyAlignment="1" applyProtection="1">
      <alignment horizontal="center" wrapText="1"/>
      <protection hidden="1"/>
    </xf>
    <xf numFmtId="0" fontId="23" fillId="5" borderId="0" xfId="0" applyFont="1" applyFill="1" applyAlignment="1" applyProtection="1">
      <alignment horizontal="center" wrapText="1"/>
      <protection hidden="1"/>
    </xf>
    <xf numFmtId="0" fontId="23" fillId="5" borderId="0" xfId="0" applyFont="1" applyFill="1" applyAlignment="1" applyProtection="1">
      <alignment horizontal="center"/>
      <protection hidden="1"/>
    </xf>
    <xf numFmtId="0" fontId="18" fillId="5" borderId="0" xfId="0" applyFont="1" applyFill="1" applyAlignment="1" applyProtection="1">
      <alignment horizontal="center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5" fillId="6" borderId="3" xfId="0" applyFont="1" applyFill="1" applyBorder="1" applyAlignment="1" applyProtection="1">
      <alignment horizontal="center" vertical="center" wrapText="1"/>
      <protection hidden="1"/>
    </xf>
    <xf numFmtId="0" fontId="5" fillId="6" borderId="37" xfId="0" applyFont="1" applyFill="1" applyBorder="1" applyAlignment="1" applyProtection="1">
      <alignment horizontal="center" vertical="center" wrapText="1"/>
      <protection hidden="1"/>
    </xf>
    <xf numFmtId="0" fontId="5" fillId="6" borderId="38" xfId="0" applyFont="1" applyFill="1" applyBorder="1" applyAlignment="1" applyProtection="1">
      <alignment horizontal="center" vertical="center" wrapText="1"/>
      <protection hidden="1"/>
    </xf>
    <xf numFmtId="0" fontId="5" fillId="6" borderId="39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Border="1" applyAlignment="1" applyProtection="1">
      <alignment horizontal="left"/>
      <protection hidden="1"/>
    </xf>
    <xf numFmtId="10" fontId="19" fillId="5" borderId="0" xfId="2" applyNumberFormat="1" applyFont="1" applyFill="1" applyAlignment="1" applyProtection="1">
      <alignment horizontal="center"/>
      <protection hidden="1"/>
    </xf>
    <xf numFmtId="10" fontId="23" fillId="5" borderId="0" xfId="2" applyNumberFormat="1" applyFont="1" applyFill="1" applyAlignment="1" applyProtection="1">
      <alignment horizontal="center"/>
      <protection hidden="1"/>
    </xf>
    <xf numFmtId="0" fontId="19" fillId="5" borderId="0" xfId="0" applyFont="1" applyFill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1199032</xdr:colOff>
      <xdr:row>8</xdr:row>
      <xdr:rowOff>133726</xdr:rowOff>
    </xdr:from>
    <xdr:to>
      <xdr:col>13</xdr:col>
      <xdr:colOff>240929</xdr:colOff>
      <xdr:row>12</xdr:row>
      <xdr:rowOff>28390</xdr:rowOff>
    </xdr:to>
    <xdr:pic>
      <xdr:nvPicPr>
        <xdr:cNvPr id="1243" name="Picture 6" descr="hsa_im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27061" y="2386108"/>
          <a:ext cx="5933515" cy="757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79375</xdr:colOff>
      <xdr:row>11</xdr:row>
      <xdr:rowOff>32385</xdr:rowOff>
    </xdr:from>
    <xdr:to>
      <xdr:col>14</xdr:col>
      <xdr:colOff>336177</xdr:colOff>
      <xdr:row>12</xdr:row>
      <xdr:rowOff>142413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768975" y="870585"/>
          <a:ext cx="5876925" cy="40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808080"/>
              </a:solidFill>
              <a:latin typeface="Arial"/>
              <a:cs typeface="Arial"/>
            </a:rPr>
            <a:t>vs. the Medical Tax Credit</a:t>
          </a:r>
        </a:p>
      </xdr:txBody>
    </xdr:sp>
    <xdr:clientData/>
  </xdr:twoCellAnchor>
  <xdr:twoCellAnchor editAs="oneCell">
    <xdr:from>
      <xdr:col>2</xdr:col>
      <xdr:colOff>56029</xdr:colOff>
      <xdr:row>7</xdr:row>
      <xdr:rowOff>67231</xdr:rowOff>
    </xdr:from>
    <xdr:to>
      <xdr:col>5</xdr:col>
      <xdr:colOff>1226432</xdr:colOff>
      <xdr:row>12</xdr:row>
      <xdr:rowOff>179294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176" y="2005849"/>
          <a:ext cx="3837403" cy="128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J545"/>
  <sheetViews>
    <sheetView showGridLines="0" tabSelected="1" zoomScale="85" zoomScaleNormal="85" workbookViewId="0">
      <selection activeCell="M19" sqref="M19"/>
    </sheetView>
  </sheetViews>
  <sheetFormatPr defaultRowHeight="15"/>
  <cols>
    <col min="1" max="1" width="3.5703125" style="5" customWidth="1"/>
    <col min="2" max="2" width="6.42578125" style="4" customWidth="1"/>
    <col min="3" max="3" width="9.140625" style="4"/>
    <col min="4" max="4" width="5.7109375" style="5" customWidth="1"/>
    <col min="5" max="5" width="25.28515625" style="5" customWidth="1"/>
    <col min="6" max="6" width="19.5703125" style="5" customWidth="1"/>
    <col min="7" max="7" width="21" style="5" customWidth="1"/>
    <col min="8" max="8" width="7" style="5" customWidth="1"/>
    <col min="9" max="9" width="14" style="5" customWidth="1"/>
    <col min="10" max="10" width="5.7109375" style="5" customWidth="1"/>
    <col min="11" max="11" width="22.7109375" style="5" customWidth="1"/>
    <col min="12" max="12" width="10.28515625" style="5" customWidth="1"/>
    <col min="13" max="13" width="22.7109375" style="5" customWidth="1"/>
    <col min="14" max="14" width="8.7109375" style="5" customWidth="1"/>
    <col min="15" max="15" width="9.140625" style="4"/>
    <col min="16" max="16" width="6.42578125" style="4" customWidth="1"/>
    <col min="17" max="17" width="14.42578125" style="4" hidden="1" customWidth="1"/>
    <col min="18" max="18" width="9.140625" style="5" hidden="1" customWidth="1"/>
    <col min="19" max="19" width="23" style="6" hidden="1" customWidth="1"/>
    <col min="20" max="20" width="13.5703125" style="6" hidden="1" customWidth="1"/>
    <col min="21" max="21" width="8.85546875" style="6" hidden="1" customWidth="1"/>
    <col min="22" max="22" width="9" style="6" hidden="1" customWidth="1"/>
    <col min="23" max="23" width="12.42578125" style="6" hidden="1" customWidth="1"/>
    <col min="24" max="25" width="10.140625" style="6" hidden="1" customWidth="1"/>
    <col min="26" max="26" width="18" style="6" hidden="1" customWidth="1"/>
    <col min="27" max="27" width="15.7109375" style="6" hidden="1" customWidth="1"/>
    <col min="28" max="28" width="16.42578125" style="6" hidden="1" customWidth="1"/>
    <col min="29" max="29" width="15.7109375" style="6" hidden="1" customWidth="1"/>
    <col min="30" max="30" width="16.42578125" style="6" hidden="1" customWidth="1"/>
    <col min="31" max="31" width="15.7109375" style="6" hidden="1" customWidth="1"/>
    <col min="32" max="32" width="16.42578125" style="6" hidden="1" customWidth="1"/>
    <col min="33" max="33" width="15.7109375" style="6" hidden="1" customWidth="1"/>
    <col min="34" max="34" width="16.42578125" style="6" hidden="1" customWidth="1"/>
    <col min="35" max="35" width="15.7109375" style="6" hidden="1" customWidth="1"/>
    <col min="36" max="36" width="16.42578125" style="6" hidden="1" customWidth="1"/>
    <col min="37" max="37" width="22.28515625" style="6" hidden="1" customWidth="1"/>
    <col min="38" max="39" width="16.42578125" style="6" hidden="1" customWidth="1"/>
    <col min="40" max="40" width="23" style="6" hidden="1" customWidth="1"/>
    <col min="41" max="41" width="15.7109375" style="6" hidden="1" customWidth="1"/>
    <col min="42" max="42" width="16.42578125" style="6" hidden="1" customWidth="1"/>
    <col min="43" max="43" width="23.5703125" style="6" hidden="1" customWidth="1"/>
    <col min="44" max="44" width="15.7109375" style="6" hidden="1" customWidth="1"/>
    <col min="45" max="45" width="23.5703125" style="6" hidden="1" customWidth="1"/>
    <col min="46" max="46" width="22.140625" style="6" hidden="1" customWidth="1"/>
    <col min="47" max="47" width="15.7109375" style="6" hidden="1" customWidth="1"/>
    <col min="48" max="48" width="16.42578125" style="6" hidden="1" customWidth="1"/>
    <col min="49" max="49" width="23.5703125" style="6" hidden="1" customWidth="1"/>
    <col min="50" max="50" width="15.7109375" style="6" hidden="1" customWidth="1"/>
    <col min="51" max="52" width="22.85546875" style="6" hidden="1" customWidth="1"/>
    <col min="53" max="53" width="15.7109375" style="6" hidden="1" customWidth="1"/>
    <col min="54" max="55" width="22.85546875" style="6" hidden="1" customWidth="1"/>
    <col min="56" max="56" width="15.7109375" style="6" hidden="1" customWidth="1"/>
    <col min="57" max="58" width="22.85546875" style="6" hidden="1" customWidth="1"/>
    <col min="59" max="59" width="15.7109375" style="6" hidden="1" customWidth="1"/>
    <col min="60" max="61" width="22.85546875" style="6" hidden="1" customWidth="1"/>
    <col min="62" max="62" width="15.7109375" style="6" hidden="1" customWidth="1"/>
    <col min="63" max="64" width="22.85546875" style="6" hidden="1" customWidth="1"/>
    <col min="65" max="69" width="15.7109375" style="6" hidden="1" customWidth="1"/>
    <col min="70" max="71" width="16.42578125" style="6" hidden="1" customWidth="1"/>
    <col min="72" max="72" width="15.7109375" style="6" hidden="1" customWidth="1"/>
    <col min="73" max="73" width="16.42578125" style="6" hidden="1" customWidth="1"/>
    <col min="74" max="74" width="17.85546875" style="6" hidden="1" customWidth="1"/>
    <col min="75" max="75" width="18.140625" style="6" hidden="1" customWidth="1"/>
    <col min="76" max="76" width="18" style="6" hidden="1" customWidth="1"/>
    <col min="77" max="77" width="17.28515625" style="6" hidden="1" customWidth="1"/>
    <col min="78" max="78" width="16.140625" style="6" hidden="1" customWidth="1"/>
    <col min="79" max="79" width="17.85546875" style="6" hidden="1" customWidth="1"/>
    <col min="80" max="80" width="19.85546875" style="6" hidden="1" customWidth="1"/>
    <col min="81" max="81" width="18" style="6" hidden="1" customWidth="1"/>
    <col min="82" max="97" width="15.7109375" style="6" hidden="1" customWidth="1"/>
    <col min="98" max="100" width="9.140625" style="5" customWidth="1"/>
    <col min="101" max="101" width="9.140625" style="5" hidden="1" customWidth="1"/>
    <col min="102" max="102" width="31.28515625" style="5" hidden="1" customWidth="1"/>
    <col min="103" max="103" width="20" style="5" hidden="1" customWidth="1"/>
    <col min="104" max="104" width="22.28515625" style="5" hidden="1" customWidth="1"/>
    <col min="105" max="105" width="15.140625" style="5" hidden="1" customWidth="1"/>
    <col min="106" max="106" width="16.42578125" style="5" hidden="1" customWidth="1"/>
    <col min="107" max="107" width="22.28515625" style="5" hidden="1" customWidth="1"/>
    <col min="108" max="108" width="16.28515625" style="5" hidden="1" customWidth="1"/>
    <col min="109" max="109" width="17.28515625" style="5" hidden="1" customWidth="1"/>
    <col min="110" max="110" width="19" style="5" hidden="1" customWidth="1"/>
    <col min="111" max="111" width="16.5703125" style="5" hidden="1" customWidth="1"/>
    <col min="112" max="112" width="17.7109375" style="5" hidden="1" customWidth="1"/>
    <col min="113" max="113" width="22.7109375" style="5" hidden="1" customWidth="1"/>
    <col min="114" max="114" width="18.5703125" style="5" hidden="1" customWidth="1"/>
    <col min="115" max="16384" width="9.140625" style="5"/>
  </cols>
  <sheetData>
    <row r="2" spans="2:99" s="166" customFormat="1" ht="44.25">
      <c r="B2" s="165"/>
      <c r="C2" s="244" t="s">
        <v>114</v>
      </c>
      <c r="D2" s="244"/>
      <c r="E2" s="244"/>
      <c r="F2" s="244"/>
      <c r="G2" s="244"/>
      <c r="H2" s="244"/>
      <c r="I2" s="244"/>
      <c r="J2" s="244"/>
      <c r="K2" s="244"/>
      <c r="O2" s="165"/>
      <c r="P2" s="165"/>
      <c r="Q2" s="165"/>
    </row>
    <row r="3" spans="2:99" s="168" customFormat="1" ht="19.5">
      <c r="B3" s="167"/>
      <c r="C3" s="243" t="s">
        <v>111</v>
      </c>
      <c r="D3" s="243"/>
      <c r="E3" s="243"/>
      <c r="F3" s="243"/>
      <c r="G3" s="243"/>
      <c r="H3" s="243"/>
      <c r="I3" s="243"/>
      <c r="J3" s="243"/>
      <c r="K3" s="243"/>
      <c r="O3" s="167"/>
      <c r="P3" s="167"/>
      <c r="Q3" s="167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</row>
    <row r="4" spans="2:99" s="168" customFormat="1" ht="19.5">
      <c r="B4" s="167"/>
      <c r="C4" s="243" t="s">
        <v>112</v>
      </c>
      <c r="D4" s="243"/>
      <c r="E4" s="243"/>
      <c r="F4" s="243"/>
      <c r="G4" s="243"/>
      <c r="H4" s="243"/>
      <c r="I4" s="243"/>
      <c r="J4" s="243"/>
      <c r="K4" s="243"/>
      <c r="O4" s="167"/>
      <c r="P4" s="167"/>
      <c r="Q4" s="167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</row>
    <row r="5" spans="2:99" s="168" customFormat="1" ht="19.5">
      <c r="B5" s="167"/>
      <c r="C5" s="243" t="s">
        <v>113</v>
      </c>
      <c r="D5" s="243"/>
      <c r="E5" s="243"/>
      <c r="F5" s="243"/>
      <c r="G5" s="243"/>
      <c r="H5" s="243"/>
      <c r="I5" s="243"/>
      <c r="J5" s="243"/>
      <c r="K5" s="243"/>
      <c r="O5" s="167"/>
      <c r="P5" s="167"/>
      <c r="Q5" s="167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</row>
    <row r="6" spans="2:99" s="168" customFormat="1" ht="19.5">
      <c r="B6" s="167"/>
      <c r="C6" s="198"/>
      <c r="D6" s="198"/>
      <c r="E6" s="198"/>
      <c r="F6" s="198"/>
      <c r="G6" s="198"/>
      <c r="H6" s="198"/>
      <c r="I6" s="198"/>
      <c r="J6" s="198"/>
      <c r="K6" s="198"/>
      <c r="O6" s="167"/>
      <c r="P6" s="167"/>
      <c r="Q6" s="167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</row>
    <row r="7" spans="2:99" ht="15.75" thickBot="1">
      <c r="C7" s="5"/>
    </row>
    <row r="8" spans="2:99" ht="24.75" customHeight="1" thickBot="1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</row>
    <row r="9" spans="2:99" ht="15" customHeight="1">
      <c r="B9" s="7"/>
      <c r="C9" s="184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6"/>
      <c r="P9" s="11"/>
    </row>
    <row r="10" spans="2:99" ht="15" customHeight="1">
      <c r="B10" s="7"/>
      <c r="C10" s="187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88"/>
      <c r="P10" s="11"/>
    </row>
    <row r="11" spans="2:99" ht="15" customHeight="1">
      <c r="B11" s="7"/>
      <c r="C11" s="187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88"/>
      <c r="P11" s="11"/>
    </row>
    <row r="12" spans="2:99" ht="23.25">
      <c r="B12" s="7"/>
      <c r="C12" s="187"/>
      <c r="D12" s="15"/>
      <c r="E12" s="15"/>
      <c r="F12" s="16"/>
      <c r="G12" s="17"/>
      <c r="H12" s="18"/>
      <c r="I12" s="18"/>
      <c r="J12" s="18"/>
      <c r="K12" s="18"/>
      <c r="L12" s="16"/>
      <c r="M12" s="16"/>
      <c r="N12" s="19"/>
      <c r="O12" s="188"/>
      <c r="P12" s="11"/>
    </row>
    <row r="13" spans="2:99" ht="16.5" customHeight="1">
      <c r="B13" s="7"/>
      <c r="C13" s="187"/>
      <c r="D13" s="15"/>
      <c r="E13" s="15"/>
      <c r="F13" s="16"/>
      <c r="G13" s="17"/>
      <c r="H13" s="18"/>
      <c r="I13" s="18"/>
      <c r="J13" s="18"/>
      <c r="K13" s="18"/>
      <c r="L13" s="16"/>
      <c r="M13" s="16"/>
      <c r="N13" s="19"/>
      <c r="O13" s="188"/>
      <c r="P13" s="11"/>
    </row>
    <row r="14" spans="2:99" s="175" customFormat="1" ht="18" customHeight="1">
      <c r="B14" s="179"/>
      <c r="C14" s="222" t="s">
        <v>129</v>
      </c>
      <c r="D14" s="221"/>
      <c r="E14" s="221"/>
      <c r="F14" s="221"/>
      <c r="G14" s="221"/>
      <c r="H14" s="174"/>
      <c r="I14" s="174"/>
      <c r="J14" s="174"/>
      <c r="K14" s="174"/>
      <c r="L14" s="16"/>
      <c r="M14" s="16"/>
      <c r="N14" s="180"/>
      <c r="O14" s="189"/>
      <c r="P14" s="181"/>
      <c r="Q14" s="182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</row>
    <row r="15" spans="2:99" s="173" customFormat="1" ht="18" customHeight="1">
      <c r="B15" s="170"/>
      <c r="C15" s="220" t="s">
        <v>130</v>
      </c>
      <c r="D15" s="221"/>
      <c r="E15" s="221"/>
      <c r="F15" s="221"/>
      <c r="G15" s="221"/>
      <c r="H15" s="176"/>
      <c r="I15" s="176"/>
      <c r="J15" s="176"/>
      <c r="K15" s="176"/>
      <c r="L15" s="176"/>
      <c r="M15" s="176"/>
      <c r="N15" s="176"/>
      <c r="O15" s="190"/>
      <c r="P15" s="171"/>
      <c r="Q15" s="172"/>
    </row>
    <row r="16" spans="2:99" ht="18" customHeight="1">
      <c r="B16" s="7"/>
      <c r="C16" s="220"/>
      <c r="D16" s="221"/>
      <c r="E16" s="221"/>
      <c r="F16" s="221"/>
      <c r="G16" s="221"/>
      <c r="H16" s="177"/>
      <c r="I16" s="177"/>
      <c r="J16" s="177"/>
      <c r="K16" s="191"/>
      <c r="L16" s="178"/>
      <c r="M16" s="191"/>
      <c r="N16" s="177"/>
      <c r="O16" s="188"/>
      <c r="P16" s="11"/>
      <c r="CU16" s="5" t="s">
        <v>0</v>
      </c>
    </row>
    <row r="17" spans="2:97" ht="18" customHeight="1">
      <c r="B17" s="7"/>
      <c r="C17" s="220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192"/>
      <c r="P17" s="11"/>
    </row>
    <row r="18" spans="2:97" ht="16.5" customHeight="1" thickBot="1">
      <c r="B18" s="7"/>
      <c r="C18" s="187"/>
      <c r="D18" s="20"/>
      <c r="E18" s="21"/>
      <c r="F18" s="21"/>
      <c r="G18" s="21"/>
      <c r="H18" s="22"/>
      <c r="I18" s="22"/>
      <c r="J18" s="22"/>
      <c r="K18" s="21"/>
      <c r="L18" s="23"/>
      <c r="M18" s="21"/>
      <c r="N18" s="20"/>
      <c r="O18" s="192"/>
      <c r="P18" s="11"/>
    </row>
    <row r="19" spans="2:97" s="175" customFormat="1" ht="20.100000000000001" customHeight="1" thickBot="1">
      <c r="B19" s="179"/>
      <c r="C19" s="201"/>
      <c r="D19" s="174"/>
      <c r="E19" s="29" t="s">
        <v>1</v>
      </c>
      <c r="F19" s="202"/>
      <c r="G19" s="203">
        <v>150000</v>
      </c>
      <c r="H19" s="204"/>
      <c r="I19" s="204"/>
      <c r="J19" s="204"/>
      <c r="K19" s="29" t="s">
        <v>2</v>
      </c>
      <c r="L19" s="205"/>
      <c r="M19" s="203"/>
      <c r="N19" s="174"/>
      <c r="O19" s="206"/>
      <c r="P19" s="181"/>
      <c r="Q19" s="182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</row>
    <row r="20" spans="2:97" s="175" customFormat="1" ht="15.75" thickBot="1">
      <c r="B20" s="179"/>
      <c r="C20" s="201"/>
      <c r="D20" s="174"/>
      <c r="E20" s="204"/>
      <c r="F20" s="204"/>
      <c r="G20" s="204"/>
      <c r="H20" s="174"/>
      <c r="I20" s="174"/>
      <c r="J20" s="174"/>
      <c r="K20" s="204"/>
      <c r="L20" s="207"/>
      <c r="M20" s="204"/>
      <c r="N20" s="174"/>
      <c r="O20" s="206"/>
      <c r="P20" s="181"/>
      <c r="Q20" s="182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</row>
    <row r="21" spans="2:97" s="175" customFormat="1" ht="20.100000000000001" customHeight="1" thickBot="1">
      <c r="B21" s="179"/>
      <c r="C21" s="201"/>
      <c r="D21" s="174"/>
      <c r="E21" s="29" t="s">
        <v>110</v>
      </c>
      <c r="F21" s="208"/>
      <c r="G21" s="209">
        <f>CF75</f>
        <v>0.46410000000000001</v>
      </c>
      <c r="H21" s="174"/>
      <c r="I21" s="174"/>
      <c r="J21" s="174"/>
      <c r="K21" s="29" t="s">
        <v>3</v>
      </c>
      <c r="L21" s="207"/>
      <c r="M21" s="200" t="s">
        <v>4</v>
      </c>
      <c r="N21" s="174"/>
      <c r="O21" s="206"/>
      <c r="P21" s="181"/>
      <c r="Q21" s="182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</row>
    <row r="22" spans="2:97">
      <c r="B22" s="7"/>
      <c r="C22" s="187"/>
      <c r="D22" s="20"/>
      <c r="E22" s="21"/>
      <c r="F22" s="21"/>
      <c r="G22" s="21"/>
      <c r="H22" s="20" t="s">
        <v>0</v>
      </c>
      <c r="I22" s="20"/>
      <c r="J22" s="20"/>
      <c r="K22" s="21"/>
      <c r="L22" s="20"/>
      <c r="M22" s="21"/>
      <c r="N22" s="20"/>
      <c r="O22" s="192"/>
      <c r="P22" s="11"/>
    </row>
    <row r="23" spans="2:97" ht="15.75" thickBot="1">
      <c r="B23" s="7"/>
      <c r="C23" s="187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2"/>
      <c r="P23" s="11"/>
    </row>
    <row r="24" spans="2:97" ht="15" customHeight="1">
      <c r="B24" s="7"/>
      <c r="C24" s="187"/>
      <c r="D24" s="262" t="s">
        <v>119</v>
      </c>
      <c r="E24" s="263"/>
      <c r="F24" s="263"/>
      <c r="G24" s="263"/>
      <c r="H24" s="264"/>
      <c r="I24" s="20"/>
      <c r="J24" s="262" t="s">
        <v>66</v>
      </c>
      <c r="K24" s="263"/>
      <c r="L24" s="263"/>
      <c r="M24" s="263"/>
      <c r="N24" s="264"/>
      <c r="O24" s="188"/>
      <c r="P24" s="11"/>
    </row>
    <row r="25" spans="2:97" ht="12.75" customHeight="1" thickBot="1">
      <c r="B25" s="7"/>
      <c r="C25" s="187"/>
      <c r="D25" s="265"/>
      <c r="E25" s="266"/>
      <c r="F25" s="266"/>
      <c r="G25" s="266"/>
      <c r="H25" s="267"/>
      <c r="I25" s="20"/>
      <c r="J25" s="265"/>
      <c r="K25" s="266"/>
      <c r="L25" s="266"/>
      <c r="M25" s="266"/>
      <c r="N25" s="267"/>
      <c r="O25" s="188"/>
      <c r="P25" s="11"/>
    </row>
    <row r="26" spans="2:97" ht="12.75" customHeight="1">
      <c r="B26" s="7"/>
      <c r="C26" s="187"/>
      <c r="D26" s="24"/>
      <c r="E26" s="25"/>
      <c r="F26" s="25"/>
      <c r="G26" s="25"/>
      <c r="H26" s="26"/>
      <c r="I26" s="20"/>
      <c r="J26" s="8"/>
      <c r="K26" s="9"/>
      <c r="L26" s="9"/>
      <c r="M26" s="9"/>
      <c r="N26" s="10"/>
      <c r="O26" s="188"/>
      <c r="P26" s="11"/>
    </row>
    <row r="27" spans="2:97" ht="15.75" customHeight="1">
      <c r="B27" s="7"/>
      <c r="C27" s="187"/>
      <c r="D27" s="223" t="s">
        <v>5</v>
      </c>
      <c r="E27" s="224"/>
      <c r="F27" s="224"/>
      <c r="G27" s="27">
        <f>Z75</f>
        <v>2237</v>
      </c>
      <c r="H27" s="26"/>
      <c r="I27" s="20"/>
      <c r="J27" s="28"/>
      <c r="K27" s="29" t="s">
        <v>6</v>
      </c>
      <c r="L27" s="30"/>
      <c r="M27" s="31">
        <f>M19</f>
        <v>0</v>
      </c>
      <c r="N27" s="14"/>
      <c r="O27" s="188"/>
      <c r="P27" s="11" t="s">
        <v>0</v>
      </c>
    </row>
    <row r="28" spans="2:97" ht="15.75" customHeight="1">
      <c r="B28" s="7"/>
      <c r="C28" s="187"/>
      <c r="D28" s="32"/>
      <c r="E28" s="21" t="s">
        <v>0</v>
      </c>
      <c r="F28" s="21"/>
      <c r="G28" s="33"/>
      <c r="H28" s="26"/>
      <c r="I28" s="20"/>
      <c r="J28" s="28"/>
      <c r="K28" s="34"/>
      <c r="L28" s="30"/>
      <c r="M28" s="31"/>
      <c r="N28" s="14"/>
      <c r="O28" s="188"/>
      <c r="P28" s="11"/>
    </row>
    <row r="29" spans="2:97" ht="15.75" customHeight="1">
      <c r="B29" s="7"/>
      <c r="C29" s="187"/>
      <c r="D29" s="223" t="s">
        <v>7</v>
      </c>
      <c r="E29" s="224"/>
      <c r="F29" s="224"/>
      <c r="G29" s="35">
        <f>IF(G19&gt;0,CM75,0)</f>
        <v>0</v>
      </c>
      <c r="H29" s="26"/>
      <c r="I29" s="20"/>
      <c r="J29" s="36"/>
      <c r="K29" s="29" t="s">
        <v>117</v>
      </c>
      <c r="L29" s="30"/>
      <c r="M29" s="31">
        <f>IF(M19&gt;0,95,0)</f>
        <v>0</v>
      </c>
      <c r="N29" s="14"/>
      <c r="O29" s="188"/>
      <c r="P29" s="11"/>
    </row>
    <row r="30" spans="2:97" ht="15.75" customHeight="1">
      <c r="B30" s="7"/>
      <c r="C30" s="187"/>
      <c r="D30" s="37"/>
      <c r="E30" s="21"/>
      <c r="F30" s="21"/>
      <c r="G30" s="30"/>
      <c r="H30" s="26"/>
      <c r="I30" s="20"/>
      <c r="J30" s="28"/>
      <c r="K30" s="21"/>
      <c r="L30" s="21"/>
      <c r="M30" s="21"/>
      <c r="N30" s="14"/>
      <c r="O30" s="188"/>
      <c r="P30" s="11"/>
    </row>
    <row r="31" spans="2:97" ht="15.75" customHeight="1">
      <c r="B31" s="7"/>
      <c r="C31" s="187"/>
      <c r="D31" s="38" t="s">
        <v>9</v>
      </c>
      <c r="E31" s="29"/>
      <c r="F31" s="39">
        <f>CN75</f>
        <v>0.2288</v>
      </c>
      <c r="G31" s="27">
        <f>IF(G19&gt;0,CO75,0)</f>
        <v>0</v>
      </c>
      <c r="H31" s="26"/>
      <c r="I31" s="20"/>
      <c r="J31" s="36"/>
      <c r="K31" s="29" t="s">
        <v>8</v>
      </c>
      <c r="L31" s="40"/>
      <c r="M31" s="31">
        <f>CI75</f>
        <v>0</v>
      </c>
      <c r="N31" s="14"/>
      <c r="O31" s="188"/>
      <c r="P31" s="11"/>
    </row>
    <row r="32" spans="2:97" ht="15.75">
      <c r="B32" s="7"/>
      <c r="C32" s="187"/>
      <c r="D32" s="37"/>
      <c r="E32" s="21"/>
      <c r="F32" s="21"/>
      <c r="G32" s="41"/>
      <c r="H32" s="26"/>
      <c r="I32" s="20"/>
      <c r="J32" s="28"/>
      <c r="K32" s="193"/>
      <c r="L32" s="21"/>
      <c r="M32" s="21"/>
      <c r="N32" s="14"/>
      <c r="O32" s="188"/>
      <c r="P32" s="11"/>
    </row>
    <row r="33" spans="2:16" ht="15.75" customHeight="1">
      <c r="B33" s="7"/>
      <c r="C33" s="187"/>
      <c r="D33" s="38" t="s">
        <v>10</v>
      </c>
      <c r="E33" s="29"/>
      <c r="F33" s="21"/>
      <c r="G33" s="42">
        <f>IF(G19&gt;0,CP75,0)</f>
        <v>0</v>
      </c>
      <c r="H33" s="26"/>
      <c r="I33" s="20"/>
      <c r="J33" s="43"/>
      <c r="K33" s="75" t="s">
        <v>118</v>
      </c>
      <c r="L33" s="76"/>
      <c r="M33" s="31">
        <f>CK75 +CJ75</f>
        <v>0</v>
      </c>
      <c r="N33" s="77"/>
      <c r="O33" s="188"/>
      <c r="P33" s="11"/>
    </row>
    <row r="34" spans="2:16" ht="12.75" customHeight="1">
      <c r="B34" s="7"/>
      <c r="C34" s="187"/>
      <c r="D34" s="44"/>
      <c r="E34" s="45"/>
      <c r="F34" s="30"/>
      <c r="G34" s="30"/>
      <c r="H34" s="26"/>
      <c r="I34" s="20"/>
      <c r="J34" s="12"/>
      <c r="K34" s="193"/>
      <c r="L34" s="21"/>
      <c r="M34" s="21"/>
      <c r="N34" s="14"/>
      <c r="O34" s="188"/>
      <c r="P34" s="11"/>
    </row>
    <row r="35" spans="2:16" ht="16.5" thickBot="1">
      <c r="B35" s="7"/>
      <c r="C35" s="187"/>
      <c r="D35" s="38" t="s">
        <v>11</v>
      </c>
      <c r="E35" s="21"/>
      <c r="F35" s="30"/>
      <c r="G35" s="46">
        <f>CQ75</f>
        <v>0</v>
      </c>
      <c r="H35" s="26"/>
      <c r="I35" s="20"/>
      <c r="J35" s="47"/>
      <c r="K35" s="29"/>
      <c r="L35" s="30"/>
      <c r="M35" s="48"/>
      <c r="N35" s="14"/>
      <c r="O35" s="188"/>
      <c r="P35" s="11"/>
    </row>
    <row r="36" spans="2:16">
      <c r="B36" s="7"/>
      <c r="C36" s="187"/>
      <c r="D36" s="44"/>
      <c r="E36" s="21"/>
      <c r="F36" s="25"/>
      <c r="G36" s="25"/>
      <c r="H36" s="26"/>
      <c r="I36" s="20"/>
      <c r="J36" s="43"/>
      <c r="K36" s="25"/>
      <c r="L36" s="20"/>
      <c r="M36" s="20"/>
      <c r="N36" s="14"/>
      <c r="O36" s="188"/>
      <c r="P36" s="11"/>
    </row>
    <row r="37" spans="2:16" ht="18">
      <c r="B37" s="7"/>
      <c r="C37" s="187"/>
      <c r="D37" s="49" t="s">
        <v>12</v>
      </c>
      <c r="E37" s="21"/>
      <c r="F37" s="30"/>
      <c r="G37" s="197">
        <f>IF(G19&gt;0,CR75,0)</f>
        <v>0</v>
      </c>
      <c r="H37" s="26"/>
      <c r="I37" s="20"/>
      <c r="J37" s="50"/>
      <c r="K37" s="23" t="s">
        <v>13</v>
      </c>
      <c r="L37" s="30"/>
      <c r="M37" s="197">
        <f>CL75</f>
        <v>0</v>
      </c>
      <c r="N37" s="14"/>
      <c r="O37" s="188"/>
      <c r="P37" s="11"/>
    </row>
    <row r="38" spans="2:16" ht="15.75">
      <c r="B38" s="7"/>
      <c r="C38" s="187"/>
      <c r="D38" s="50"/>
      <c r="E38" s="51" t="s">
        <v>14</v>
      </c>
      <c r="F38" s="52"/>
      <c r="G38" s="41"/>
      <c r="H38" s="26"/>
      <c r="I38" s="20"/>
      <c r="J38" s="50"/>
      <c r="K38" s="53"/>
      <c r="L38" s="30"/>
      <c r="M38" s="41"/>
      <c r="N38" s="14"/>
      <c r="O38" s="188"/>
      <c r="P38" s="11"/>
    </row>
    <row r="39" spans="2:16" ht="15.75" thickBot="1">
      <c r="B39" s="7"/>
      <c r="C39" s="187"/>
      <c r="D39" s="54"/>
      <c r="E39" s="55"/>
      <c r="F39" s="55"/>
      <c r="G39" s="55"/>
      <c r="H39" s="56"/>
      <c r="I39" s="20"/>
      <c r="J39" s="54"/>
      <c r="K39" s="55"/>
      <c r="L39" s="55"/>
      <c r="M39" s="55"/>
      <c r="N39" s="56"/>
      <c r="O39" s="188"/>
      <c r="P39" s="11"/>
    </row>
    <row r="40" spans="2:16">
      <c r="B40" s="7"/>
      <c r="C40" s="187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188"/>
      <c r="P40" s="11"/>
    </row>
    <row r="41" spans="2:16" ht="15.75" thickBot="1">
      <c r="B41" s="7"/>
      <c r="C41" s="187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188"/>
      <c r="P41" s="11"/>
    </row>
    <row r="42" spans="2:16" ht="12.75" customHeight="1">
      <c r="B42" s="7"/>
      <c r="C42" s="187"/>
      <c r="D42" s="20"/>
      <c r="E42" s="20"/>
      <c r="F42" s="225" t="s">
        <v>68</v>
      </c>
      <c r="G42" s="226"/>
      <c r="H42" s="226"/>
      <c r="I42" s="226"/>
      <c r="J42" s="227"/>
      <c r="K42" s="234">
        <f>IF(G19&gt;0,CS75,"")</f>
        <v>0</v>
      </c>
      <c r="L42" s="235"/>
      <c r="M42" s="20"/>
      <c r="N42" s="20"/>
      <c r="O42" s="188"/>
      <c r="P42" s="11"/>
    </row>
    <row r="43" spans="2:16" ht="12.75" customHeight="1">
      <c r="B43" s="7"/>
      <c r="C43" s="187"/>
      <c r="D43" s="20"/>
      <c r="E43" s="20"/>
      <c r="F43" s="228"/>
      <c r="G43" s="229"/>
      <c r="H43" s="229"/>
      <c r="I43" s="229"/>
      <c r="J43" s="230"/>
      <c r="K43" s="236"/>
      <c r="L43" s="237"/>
      <c r="M43" s="20"/>
      <c r="N43" s="20"/>
      <c r="O43" s="188"/>
      <c r="P43" s="11"/>
    </row>
    <row r="44" spans="2:16" ht="13.5" customHeight="1" thickBot="1">
      <c r="B44" s="7"/>
      <c r="C44" s="187"/>
      <c r="D44" s="20"/>
      <c r="E44" s="20"/>
      <c r="F44" s="231"/>
      <c r="G44" s="232"/>
      <c r="H44" s="232"/>
      <c r="I44" s="232"/>
      <c r="J44" s="233"/>
      <c r="K44" s="238"/>
      <c r="L44" s="239"/>
      <c r="M44" s="20"/>
      <c r="N44" s="20"/>
      <c r="O44" s="188"/>
      <c r="P44" s="11"/>
    </row>
    <row r="45" spans="2:16">
      <c r="B45" s="7"/>
      <c r="C45" s="18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88"/>
      <c r="P45" s="11"/>
    </row>
    <row r="46" spans="2:16" ht="15.75" thickBot="1">
      <c r="B46" s="7"/>
      <c r="C46" s="194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6"/>
      <c r="P46" s="11"/>
    </row>
    <row r="47" spans="2:16">
      <c r="B47" s="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11"/>
    </row>
    <row r="48" spans="2:16" ht="15.75" thickBot="1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60"/>
    </row>
    <row r="49" spans="2:114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2:114" s="6" customFormat="1" ht="15.75">
      <c r="B50" s="61"/>
      <c r="C50" s="199" t="s">
        <v>15</v>
      </c>
      <c r="D50" s="61" t="s">
        <v>16</v>
      </c>
      <c r="E50" s="61" t="str">
        <f>"The Medical Tax Credit Threshold is the lessor of 3% of your taxable income or $"&amp; T79 &amp; " for "&amp; T80 &amp;"."</f>
        <v>The Medical Tax Credit Threshold is the lessor of 3% of your taxable income or $2237 for 2016.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2:114" s="6" customFormat="1">
      <c r="B51" s="61"/>
      <c r="C51" s="61"/>
      <c r="D51" s="61" t="s">
        <v>17</v>
      </c>
      <c r="E51" s="61" t="s">
        <v>18</v>
      </c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2:114" s="6" customFormat="1" ht="15.75">
      <c r="B52" s="61"/>
      <c r="C52" s="61"/>
      <c r="D52" s="61" t="s">
        <v>19</v>
      </c>
      <c r="E52" s="240" t="s">
        <v>20</v>
      </c>
      <c r="F52" s="241"/>
      <c r="G52" s="242"/>
      <c r="H52" s="242"/>
      <c r="I52" s="242"/>
      <c r="J52" s="242"/>
      <c r="K52" s="242"/>
      <c r="L52" s="242"/>
      <c r="M52" s="242"/>
      <c r="N52" s="242"/>
      <c r="O52" s="61"/>
      <c r="P52" s="61"/>
      <c r="Q52" s="61"/>
    </row>
    <row r="53" spans="2:114" s="6" customFormat="1">
      <c r="B53" s="61"/>
      <c r="C53" s="61"/>
      <c r="D53" s="61" t="s">
        <v>21</v>
      </c>
      <c r="E53" s="240" t="s">
        <v>22</v>
      </c>
      <c r="F53" s="270"/>
      <c r="G53" s="270"/>
      <c r="H53" s="224"/>
      <c r="I53" s="224"/>
      <c r="J53" s="224"/>
      <c r="K53" s="224"/>
      <c r="L53" s="224"/>
      <c r="M53" s="224"/>
      <c r="N53" s="224"/>
      <c r="O53" s="61"/>
      <c r="P53" s="61"/>
      <c r="Q53" s="61"/>
    </row>
    <row r="54" spans="2:114" s="6" customFormat="1" ht="15.75">
      <c r="B54" s="61"/>
      <c r="C54" s="61"/>
      <c r="D54" s="61" t="s">
        <v>23</v>
      </c>
      <c r="E54" s="62" t="s">
        <v>24</v>
      </c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BH54" s="219" t="s">
        <v>123</v>
      </c>
      <c r="BI54" s="219"/>
      <c r="BJ54" s="219"/>
      <c r="BK54" s="219"/>
      <c r="BL54" s="219"/>
      <c r="BM54" s="219"/>
    </row>
    <row r="55" spans="2:114" s="6" customFormat="1" ht="8.1" customHeight="1">
      <c r="B55" s="61"/>
      <c r="C55" s="61"/>
      <c r="D55" s="61"/>
      <c r="E55" s="164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2:114" s="4" customFormat="1" ht="19.5" customHeight="1" thickBot="1">
      <c r="D56" s="268" t="s">
        <v>115</v>
      </c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S56" s="61"/>
      <c r="T56" s="61"/>
      <c r="U56" s="61"/>
      <c r="V56" s="61"/>
      <c r="W56" s="61"/>
      <c r="X56" s="61"/>
      <c r="Y56" s="157" t="s">
        <v>109</v>
      </c>
      <c r="Z56" s="130" t="s">
        <v>90</v>
      </c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</row>
    <row r="57" spans="2:114" s="4" customFormat="1" ht="16.5" thickBot="1"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S57" s="248" t="s">
        <v>84</v>
      </c>
      <c r="T57" s="249"/>
      <c r="U57" s="249"/>
      <c r="V57" s="249"/>
      <c r="W57" s="249"/>
      <c r="X57" s="251"/>
      <c r="Y57" s="150"/>
      <c r="Z57" s="93"/>
      <c r="AA57" s="255" t="s">
        <v>86</v>
      </c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7"/>
      <c r="BH57" s="212"/>
      <c r="BI57" s="212"/>
      <c r="BJ57" s="212"/>
      <c r="BK57" s="212"/>
      <c r="BL57" s="212"/>
      <c r="BM57" s="212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</row>
    <row r="58" spans="2:114" s="4" customFormat="1" ht="18.75" thickBot="1">
      <c r="D58" s="61" t="s">
        <v>116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S58" s="95"/>
      <c r="T58" s="96"/>
      <c r="U58" s="96"/>
      <c r="V58" s="96"/>
      <c r="W58" s="96"/>
      <c r="X58" s="97"/>
      <c r="Y58" s="151"/>
      <c r="Z58" s="112"/>
      <c r="AA58" s="252" t="s">
        <v>72</v>
      </c>
      <c r="AB58" s="253"/>
      <c r="AC58" s="254"/>
      <c r="AD58" s="252" t="s">
        <v>73</v>
      </c>
      <c r="AE58" s="253"/>
      <c r="AF58" s="254"/>
      <c r="AG58" s="252" t="s">
        <v>74</v>
      </c>
      <c r="AH58" s="253"/>
      <c r="AI58" s="254"/>
      <c r="AJ58" s="252" t="s">
        <v>75</v>
      </c>
      <c r="AK58" s="253"/>
      <c r="AL58" s="254"/>
      <c r="AM58" s="252" t="s">
        <v>76</v>
      </c>
      <c r="AN58" s="253"/>
      <c r="AO58" s="254"/>
      <c r="AP58" s="252" t="s">
        <v>77</v>
      </c>
      <c r="AQ58" s="253"/>
      <c r="AR58" s="254"/>
      <c r="AS58" s="252" t="s">
        <v>78</v>
      </c>
      <c r="AT58" s="253"/>
      <c r="AU58" s="254"/>
      <c r="AV58" s="252" t="s">
        <v>79</v>
      </c>
      <c r="AW58" s="253"/>
      <c r="AX58" s="254"/>
      <c r="AY58" s="252" t="s">
        <v>80</v>
      </c>
      <c r="AZ58" s="253"/>
      <c r="BA58" s="254"/>
      <c r="BB58" s="252" t="s">
        <v>105</v>
      </c>
      <c r="BC58" s="253"/>
      <c r="BD58" s="254"/>
      <c r="BE58" s="252" t="s">
        <v>106</v>
      </c>
      <c r="BF58" s="253"/>
      <c r="BG58" s="254"/>
      <c r="BH58" s="252" t="s">
        <v>121</v>
      </c>
      <c r="BI58" s="253"/>
      <c r="BJ58" s="254"/>
      <c r="BK58" s="252" t="s">
        <v>122</v>
      </c>
      <c r="BL58" s="253"/>
      <c r="BM58" s="254"/>
      <c r="BN58" s="61" t="s">
        <v>124</v>
      </c>
      <c r="BO58" s="245" t="s">
        <v>103</v>
      </c>
      <c r="BP58" s="246"/>
      <c r="BQ58" s="246"/>
      <c r="BR58" s="246"/>
      <c r="BS58" s="246"/>
      <c r="BT58" s="246"/>
      <c r="BU58" s="246"/>
      <c r="BV58" s="246"/>
      <c r="BW58" s="246"/>
      <c r="BX58" s="246"/>
      <c r="BY58" s="246"/>
      <c r="BZ58" s="246"/>
      <c r="CA58" s="246"/>
      <c r="CB58" s="246"/>
      <c r="CC58" s="246"/>
      <c r="CD58" s="246"/>
      <c r="CE58" s="246"/>
      <c r="CF58" s="246"/>
      <c r="CG58" s="246"/>
      <c r="CH58" s="246"/>
      <c r="CI58" s="246"/>
      <c r="CJ58" s="246"/>
      <c r="CK58" s="246"/>
      <c r="CL58" s="246"/>
      <c r="CM58" s="246"/>
      <c r="CN58" s="246"/>
      <c r="CO58" s="246"/>
      <c r="CP58" s="246"/>
      <c r="CQ58" s="246"/>
      <c r="CR58" s="246"/>
      <c r="CS58" s="247"/>
    </row>
    <row r="59" spans="2:114" s="4" customFormat="1" ht="63">
      <c r="S59" s="124" t="s">
        <v>61</v>
      </c>
      <c r="T59" s="125" t="s">
        <v>25</v>
      </c>
      <c r="U59" s="125" t="s">
        <v>69</v>
      </c>
      <c r="V59" s="125" t="s">
        <v>27</v>
      </c>
      <c r="W59" s="125" t="s">
        <v>28</v>
      </c>
      <c r="X59" s="98" t="s">
        <v>83</v>
      </c>
      <c r="Y59" s="152" t="s">
        <v>107</v>
      </c>
      <c r="Z59" s="94" t="s">
        <v>70</v>
      </c>
      <c r="AA59" s="124" t="s">
        <v>87</v>
      </c>
      <c r="AB59" s="125" t="s">
        <v>88</v>
      </c>
      <c r="AC59" s="98" t="s">
        <v>89</v>
      </c>
      <c r="AD59" s="124" t="s">
        <v>87</v>
      </c>
      <c r="AE59" s="125" t="s">
        <v>88</v>
      </c>
      <c r="AF59" s="98" t="s">
        <v>89</v>
      </c>
      <c r="AG59" s="124" t="s">
        <v>87</v>
      </c>
      <c r="AH59" s="125" t="s">
        <v>88</v>
      </c>
      <c r="AI59" s="98" t="s">
        <v>89</v>
      </c>
      <c r="AJ59" s="124" t="s">
        <v>87</v>
      </c>
      <c r="AK59" s="125" t="s">
        <v>88</v>
      </c>
      <c r="AL59" s="98" t="s">
        <v>89</v>
      </c>
      <c r="AM59" s="124" t="s">
        <v>87</v>
      </c>
      <c r="AN59" s="125" t="s">
        <v>88</v>
      </c>
      <c r="AO59" s="98" t="s">
        <v>89</v>
      </c>
      <c r="AP59" s="124" t="s">
        <v>87</v>
      </c>
      <c r="AQ59" s="125" t="s">
        <v>88</v>
      </c>
      <c r="AR59" s="98" t="s">
        <v>89</v>
      </c>
      <c r="AS59" s="124" t="s">
        <v>87</v>
      </c>
      <c r="AT59" s="125" t="s">
        <v>88</v>
      </c>
      <c r="AU59" s="98" t="s">
        <v>89</v>
      </c>
      <c r="AV59" s="124" t="s">
        <v>87</v>
      </c>
      <c r="AW59" s="125" t="s">
        <v>88</v>
      </c>
      <c r="AX59" s="98" t="s">
        <v>89</v>
      </c>
      <c r="AY59" s="124" t="s">
        <v>87</v>
      </c>
      <c r="AZ59" s="125" t="s">
        <v>88</v>
      </c>
      <c r="BA59" s="98" t="s">
        <v>89</v>
      </c>
      <c r="BB59" s="124" t="s">
        <v>87</v>
      </c>
      <c r="BC59" s="125" t="s">
        <v>88</v>
      </c>
      <c r="BD59" s="98" t="s">
        <v>89</v>
      </c>
      <c r="BE59" s="124" t="s">
        <v>87</v>
      </c>
      <c r="BF59" s="125" t="s">
        <v>88</v>
      </c>
      <c r="BG59" s="98" t="s">
        <v>89</v>
      </c>
      <c r="BH59" s="124" t="s">
        <v>87</v>
      </c>
      <c r="BI59" s="125" t="s">
        <v>88</v>
      </c>
      <c r="BJ59" s="98" t="s">
        <v>89</v>
      </c>
      <c r="BK59" s="124" t="s">
        <v>87</v>
      </c>
      <c r="BL59" s="125" t="s">
        <v>88</v>
      </c>
      <c r="BM59" s="98" t="s">
        <v>89</v>
      </c>
      <c r="BN59" s="61"/>
      <c r="BO59" s="248" t="s">
        <v>71</v>
      </c>
      <c r="BP59" s="249"/>
      <c r="BQ59" s="249"/>
      <c r="BR59" s="249"/>
      <c r="BS59" s="249"/>
      <c r="BT59" s="249"/>
      <c r="BU59" s="249"/>
      <c r="BV59" s="249"/>
      <c r="BW59" s="249"/>
      <c r="BX59" s="250"/>
      <c r="BY59" s="250"/>
      <c r="BZ59" s="250"/>
      <c r="CA59" s="250"/>
      <c r="CB59" s="250"/>
      <c r="CC59" s="93"/>
      <c r="CD59" s="93"/>
      <c r="CE59" s="132"/>
      <c r="CF59" s="137"/>
      <c r="CG59" s="138"/>
      <c r="CH59" s="138"/>
      <c r="CI59" s="138"/>
      <c r="CJ59" s="138"/>
      <c r="CK59" s="138"/>
      <c r="CL59" s="138"/>
      <c r="CM59" s="138"/>
      <c r="CN59" s="138"/>
      <c r="CO59" s="138"/>
      <c r="CP59" s="138"/>
      <c r="CQ59" s="138"/>
      <c r="CR59" s="138"/>
      <c r="CS59" s="139"/>
      <c r="CX59" s="4" t="s">
        <v>126</v>
      </c>
    </row>
    <row r="60" spans="2:114" s="4" customFormat="1" ht="94.5">
      <c r="Q60" s="4" t="s">
        <v>104</v>
      </c>
      <c r="S60" s="99"/>
      <c r="T60" s="100"/>
      <c r="U60" s="100"/>
      <c r="V60" s="100"/>
      <c r="W60" s="100"/>
      <c r="X60" s="126"/>
      <c r="Y60" s="153"/>
      <c r="Z60" s="110"/>
      <c r="AA60" s="99"/>
      <c r="AB60" s="100"/>
      <c r="AC60" s="103">
        <v>0.2288</v>
      </c>
      <c r="AD60" s="99"/>
      <c r="AE60" s="100"/>
      <c r="AF60" s="103"/>
      <c r="AG60" s="99"/>
      <c r="AH60" s="100"/>
      <c r="AI60" s="103"/>
      <c r="AJ60" s="99"/>
      <c r="AK60" s="100"/>
      <c r="AL60" s="103"/>
      <c r="AM60" s="99"/>
      <c r="AN60" s="100"/>
      <c r="AO60" s="103"/>
      <c r="AP60" s="99"/>
      <c r="AQ60" s="100"/>
      <c r="AR60" s="103"/>
      <c r="AS60" s="99"/>
      <c r="AT60" s="100"/>
      <c r="AU60" s="103"/>
      <c r="AV60" s="99"/>
      <c r="AW60" s="100"/>
      <c r="AX60" s="103"/>
      <c r="AY60" s="99"/>
      <c r="AZ60" s="100"/>
      <c r="BA60" s="103"/>
      <c r="BB60" s="99"/>
      <c r="BC60" s="100"/>
      <c r="BD60" s="103"/>
      <c r="BE60" s="99"/>
      <c r="BF60" s="100"/>
      <c r="BG60" s="103"/>
      <c r="BH60" s="99"/>
      <c r="BI60" s="100"/>
      <c r="BJ60" s="103"/>
      <c r="BK60" s="99"/>
      <c r="BL60" s="100"/>
      <c r="BM60" s="103"/>
      <c r="BN60" s="217" t="s">
        <v>125</v>
      </c>
      <c r="BO60" s="85" t="s">
        <v>72</v>
      </c>
      <c r="BP60" s="86" t="s">
        <v>73</v>
      </c>
      <c r="BQ60" s="86" t="s">
        <v>74</v>
      </c>
      <c r="BR60" s="86" t="s">
        <v>75</v>
      </c>
      <c r="BS60" s="86" t="s">
        <v>76</v>
      </c>
      <c r="BT60" s="86" t="s">
        <v>77</v>
      </c>
      <c r="BU60" s="86" t="s">
        <v>78</v>
      </c>
      <c r="BV60" s="86" t="s">
        <v>79</v>
      </c>
      <c r="BW60" s="86" t="s">
        <v>80</v>
      </c>
      <c r="BX60" s="86" t="s">
        <v>105</v>
      </c>
      <c r="BY60" s="86" t="s">
        <v>106</v>
      </c>
      <c r="BZ60" s="86" t="s">
        <v>121</v>
      </c>
      <c r="CA60" s="86" t="s">
        <v>122</v>
      </c>
      <c r="CB60" s="87" t="s">
        <v>33</v>
      </c>
      <c r="CC60" s="94" t="s">
        <v>81</v>
      </c>
      <c r="CD60" s="94" t="s">
        <v>82</v>
      </c>
      <c r="CE60" s="133" t="s">
        <v>91</v>
      </c>
      <c r="CF60" s="124" t="s">
        <v>92</v>
      </c>
      <c r="CG60" s="125" t="s">
        <v>91</v>
      </c>
      <c r="CH60" s="125" t="s">
        <v>93</v>
      </c>
      <c r="CI60" s="125" t="s">
        <v>38</v>
      </c>
      <c r="CJ60" s="125" t="s">
        <v>94</v>
      </c>
      <c r="CK60" s="125" t="s">
        <v>95</v>
      </c>
      <c r="CL60" s="125" t="s">
        <v>96</v>
      </c>
      <c r="CM60" s="125" t="s">
        <v>97</v>
      </c>
      <c r="CN60" s="125" t="s">
        <v>98</v>
      </c>
      <c r="CO60" s="125" t="s">
        <v>99</v>
      </c>
      <c r="CP60" s="125" t="s">
        <v>100</v>
      </c>
      <c r="CQ60" s="125" t="s">
        <v>101</v>
      </c>
      <c r="CR60" s="125" t="s">
        <v>102</v>
      </c>
      <c r="CS60" s="98"/>
      <c r="CX60" s="85" t="s">
        <v>72</v>
      </c>
      <c r="CY60" s="86" t="s">
        <v>73</v>
      </c>
      <c r="CZ60" s="86" t="s">
        <v>74</v>
      </c>
      <c r="DA60" s="86" t="s">
        <v>75</v>
      </c>
      <c r="DB60" s="86" t="s">
        <v>76</v>
      </c>
      <c r="DC60" s="86" t="s">
        <v>77</v>
      </c>
      <c r="DD60" s="86" t="s">
        <v>78</v>
      </c>
      <c r="DE60" s="86" t="s">
        <v>79</v>
      </c>
      <c r="DF60" s="86" t="s">
        <v>80</v>
      </c>
      <c r="DG60" s="86" t="s">
        <v>105</v>
      </c>
      <c r="DH60" s="86" t="s">
        <v>106</v>
      </c>
      <c r="DI60" s="86" t="s">
        <v>121</v>
      </c>
      <c r="DJ60" s="86" t="s">
        <v>122</v>
      </c>
    </row>
    <row r="61" spans="2:114" s="4" customFormat="1" ht="45" customHeight="1">
      <c r="S61" s="101"/>
      <c r="T61" s="79" t="s">
        <v>25</v>
      </c>
      <c r="U61" s="79" t="s">
        <v>26</v>
      </c>
      <c r="V61" s="79" t="s">
        <v>27</v>
      </c>
      <c r="W61" s="79" t="s">
        <v>28</v>
      </c>
      <c r="X61" s="127" t="s">
        <v>29</v>
      </c>
      <c r="Y61" s="154"/>
      <c r="Z61" s="90" t="s">
        <v>30</v>
      </c>
      <c r="AA61" s="78" t="s">
        <v>31</v>
      </c>
      <c r="AB61" s="79" t="s">
        <v>32</v>
      </c>
      <c r="AC61" s="119">
        <v>1</v>
      </c>
      <c r="AD61" s="78" t="s">
        <v>31</v>
      </c>
      <c r="AE61" s="79" t="s">
        <v>32</v>
      </c>
      <c r="AF61" s="119">
        <v>2</v>
      </c>
      <c r="AG61" s="78" t="s">
        <v>31</v>
      </c>
      <c r="AH61" s="79" t="s">
        <v>32</v>
      </c>
      <c r="AI61" s="119">
        <v>3</v>
      </c>
      <c r="AJ61" s="78" t="s">
        <v>31</v>
      </c>
      <c r="AK61" s="79" t="s">
        <v>32</v>
      </c>
      <c r="AL61" s="119">
        <v>4</v>
      </c>
      <c r="AM61" s="78" t="s">
        <v>31</v>
      </c>
      <c r="AN61" s="79" t="s">
        <v>32</v>
      </c>
      <c r="AO61" s="119">
        <v>5</v>
      </c>
      <c r="AP61" s="78" t="s">
        <v>31</v>
      </c>
      <c r="AQ61" s="79" t="s">
        <v>32</v>
      </c>
      <c r="AR61" s="119">
        <v>6</v>
      </c>
      <c r="AS61" s="78" t="s">
        <v>31</v>
      </c>
      <c r="AT61" s="79" t="s">
        <v>32</v>
      </c>
      <c r="AU61" s="119">
        <v>7</v>
      </c>
      <c r="AV61" s="78" t="s">
        <v>31</v>
      </c>
      <c r="AW61" s="79" t="s">
        <v>32</v>
      </c>
      <c r="AX61" s="119">
        <v>8</v>
      </c>
      <c r="AY61" s="78" t="s">
        <v>31</v>
      </c>
      <c r="AZ61" s="79" t="s">
        <v>32</v>
      </c>
      <c r="BA61" s="119">
        <v>9</v>
      </c>
      <c r="BB61" s="78" t="s">
        <v>31</v>
      </c>
      <c r="BC61" s="79" t="s">
        <v>32</v>
      </c>
      <c r="BD61" s="119">
        <v>9</v>
      </c>
      <c r="BE61" s="78" t="s">
        <v>31</v>
      </c>
      <c r="BF61" s="79" t="s">
        <v>32</v>
      </c>
      <c r="BG61" s="119">
        <v>9</v>
      </c>
      <c r="BH61" s="78" t="s">
        <v>31</v>
      </c>
      <c r="BI61" s="79" t="s">
        <v>32</v>
      </c>
      <c r="BJ61" s="119">
        <v>9</v>
      </c>
      <c r="BK61" s="78" t="s">
        <v>31</v>
      </c>
      <c r="BL61" s="79" t="s">
        <v>32</v>
      </c>
      <c r="BM61" s="119">
        <v>9</v>
      </c>
      <c r="BN61" s="64"/>
      <c r="BO61" s="78">
        <v>1</v>
      </c>
      <c r="BP61" s="79">
        <v>2</v>
      </c>
      <c r="BQ61" s="79">
        <v>3</v>
      </c>
      <c r="BR61" s="79">
        <v>4</v>
      </c>
      <c r="BS61" s="79">
        <v>5</v>
      </c>
      <c r="BT61" s="79">
        <v>6</v>
      </c>
      <c r="BU61" s="79">
        <v>7</v>
      </c>
      <c r="BV61" s="79">
        <v>8</v>
      </c>
      <c r="BW61" s="79">
        <v>9</v>
      </c>
      <c r="BX61" s="79">
        <v>10</v>
      </c>
      <c r="BY61" s="79">
        <v>11</v>
      </c>
      <c r="BZ61" s="79">
        <v>12</v>
      </c>
      <c r="CA61" s="79">
        <v>13</v>
      </c>
      <c r="CB61" s="88" t="s">
        <v>33</v>
      </c>
      <c r="CC61" s="90" t="s">
        <v>34</v>
      </c>
      <c r="CD61" s="90" t="s">
        <v>128</v>
      </c>
      <c r="CE61" s="134" t="s">
        <v>67</v>
      </c>
      <c r="CF61" s="78" t="s">
        <v>35</v>
      </c>
      <c r="CG61" s="79" t="s">
        <v>36</v>
      </c>
      <c r="CH61" s="79" t="s">
        <v>37</v>
      </c>
      <c r="CI61" s="79" t="s">
        <v>38</v>
      </c>
      <c r="CJ61" s="79" t="s">
        <v>39</v>
      </c>
      <c r="CK61" s="79" t="s">
        <v>40</v>
      </c>
      <c r="CL61" s="79" t="s">
        <v>41</v>
      </c>
      <c r="CM61" s="140" t="s">
        <v>42</v>
      </c>
      <c r="CN61" s="79" t="s">
        <v>43</v>
      </c>
      <c r="CO61" s="79" t="s">
        <v>44</v>
      </c>
      <c r="CP61" s="79" t="s">
        <v>45</v>
      </c>
      <c r="CQ61" s="79" t="s">
        <v>46</v>
      </c>
      <c r="CR61" s="79" t="s">
        <v>47</v>
      </c>
      <c r="CS61" s="80" t="s">
        <v>48</v>
      </c>
      <c r="CX61" s="78">
        <v>1</v>
      </c>
      <c r="CY61" s="79">
        <v>2</v>
      </c>
      <c r="CZ61" s="79">
        <v>3</v>
      </c>
      <c r="DA61" s="79">
        <v>4</v>
      </c>
      <c r="DB61" s="79">
        <v>5</v>
      </c>
      <c r="DC61" s="79">
        <v>6</v>
      </c>
      <c r="DD61" s="79">
        <v>7</v>
      </c>
      <c r="DE61" s="79">
        <v>8</v>
      </c>
      <c r="DF61" s="79">
        <v>9</v>
      </c>
      <c r="DG61" s="79">
        <v>10</v>
      </c>
      <c r="DH61" s="79">
        <v>11</v>
      </c>
      <c r="DI61" s="79">
        <v>12</v>
      </c>
      <c r="DJ61" s="79">
        <v>13</v>
      </c>
    </row>
    <row r="62" spans="2:114" s="74" customFormat="1">
      <c r="Q62" s="213">
        <v>42619</v>
      </c>
      <c r="R62" s="74" t="s">
        <v>64</v>
      </c>
      <c r="S62" s="102" t="s">
        <v>49</v>
      </c>
      <c r="T62" s="104">
        <v>0.1</v>
      </c>
      <c r="U62" s="104">
        <v>0.05</v>
      </c>
      <c r="V62" s="104">
        <v>0</v>
      </c>
      <c r="W62" s="104">
        <v>0.02</v>
      </c>
      <c r="X62" s="128">
        <f>((U62+V62+W62)*T62)+(V62+W62)</f>
        <v>2.7000000000000003E-2</v>
      </c>
      <c r="Y62" s="155">
        <v>0.25</v>
      </c>
      <c r="Z62" s="214">
        <v>2237</v>
      </c>
      <c r="AA62" s="120">
        <v>11475</v>
      </c>
      <c r="AB62" s="81">
        <v>18451</v>
      </c>
      <c r="AC62" s="105">
        <v>0.15</v>
      </c>
      <c r="AD62" s="120">
        <f t="shared" ref="AD62:AD74" si="0">AB62+0.01</f>
        <v>18451.009999999998</v>
      </c>
      <c r="AE62" s="81">
        <v>45282</v>
      </c>
      <c r="AF62" s="105">
        <v>0.25</v>
      </c>
      <c r="AG62" s="120">
        <f t="shared" ref="AG62:AG74" si="1">AE62+0.01</f>
        <v>45282.01</v>
      </c>
      <c r="AH62" s="81">
        <v>90563</v>
      </c>
      <c r="AI62" s="105">
        <v>0.30499999999999999</v>
      </c>
      <c r="AJ62" s="120">
        <f t="shared" ref="AJ62:AJ74" si="2">AH62+0.01</f>
        <v>90563.01</v>
      </c>
      <c r="AK62" s="81">
        <v>125000</v>
      </c>
      <c r="AL62" s="105">
        <v>0.36</v>
      </c>
      <c r="AM62" s="120">
        <f>AK62+0.01</f>
        <v>125000.01</v>
      </c>
      <c r="AN62" s="81">
        <v>140388</v>
      </c>
      <c r="AO62" s="105">
        <v>0.38</v>
      </c>
      <c r="AP62" s="120">
        <v>140388.01</v>
      </c>
      <c r="AQ62" s="81">
        <v>150000</v>
      </c>
      <c r="AR62" s="105">
        <v>0.41</v>
      </c>
      <c r="AS62" s="120">
        <v>150000.01</v>
      </c>
      <c r="AT62" s="81">
        <v>200000</v>
      </c>
      <c r="AU62" s="105">
        <v>0.42</v>
      </c>
      <c r="AV62" s="120">
        <v>200000.01</v>
      </c>
      <c r="AW62" s="81">
        <v>300000</v>
      </c>
      <c r="AX62" s="105">
        <v>0.47</v>
      </c>
      <c r="AY62" s="120">
        <v>300000.01</v>
      </c>
      <c r="AZ62" s="81">
        <v>1000000000</v>
      </c>
      <c r="BA62" s="105">
        <v>0.48</v>
      </c>
      <c r="BB62" s="120"/>
      <c r="BC62" s="81"/>
      <c r="BD62" s="105"/>
      <c r="BE62" s="120"/>
      <c r="BF62" s="81"/>
      <c r="BG62" s="105"/>
      <c r="BH62" s="120"/>
      <c r="BI62" s="81"/>
      <c r="BJ62" s="105"/>
      <c r="BK62" s="120"/>
      <c r="BL62" s="81"/>
      <c r="BM62" s="105"/>
      <c r="BN62" s="71">
        <v>11474</v>
      </c>
      <c r="BO62" s="82">
        <f>+IF($G$19&lt;=AB62,(($G$19-BN62)*AC62),IF($G$19&gt;AB62,((AB62-BN62)*AC62),0))</f>
        <v>1046.55</v>
      </c>
      <c r="BP62" s="81">
        <f t="shared" ref="BP62:BP74" si="3">+IF($G$19&gt;=AD62,((AE62-AD62)*AF62),IF(($G$19&lt;AE62)*($G$19&gt;AD62),(($G$19-AD62)*AF62),0))</f>
        <v>6707.7475000000004</v>
      </c>
      <c r="BQ62" s="81">
        <f t="shared" ref="BQ62:BQ74" si="4">+IF($G$19&gt;=AH62,((AH62-AG62)*AI62),IF(($G$19&lt;AH62)*($G$19&gt;AG62),(($G$19-AG62)*AI62),0))</f>
        <v>13810.701949999999</v>
      </c>
      <c r="BR62" s="81">
        <f t="shared" ref="BR62:BR69" si="5">+IF($G$19&gt;=AK62,((AK62-AJ62)*AL62),IF(($G$19&lt;AK62)*($G$19&gt;AJ62),(($G$19-AJ62)*AL62),0))</f>
        <v>12397.316400000002</v>
      </c>
      <c r="BS62" s="81">
        <f t="shared" ref="BS62:BS74" si="6">+IF($G$19&gt;=AN62,((AN62-AM62)*AO62),IF(($G$19&lt;AN62)*($G$19&gt;AM62),(($G$19-AM62)*AO62),0))</f>
        <v>5847.4362000000019</v>
      </c>
      <c r="BT62" s="81">
        <f t="shared" ref="BT62:BT74" si="7">+IF($G$19&gt;=AQ62,((AQ62-AP62)*AR62),IF(($G$19&lt;AQ62)*($G$19&gt;AP62),(($G$19-AP62)*AR62),0))</f>
        <v>3940.9158999999959</v>
      </c>
      <c r="BU62" s="81">
        <f t="shared" ref="BU62:BU74" si="8">+IF($G$19&gt;=AT62,((AT62-AS62)*AU62),IF(($G$19&lt;AT62)*($G$19&gt;AS62),(($G$19-AS62)*AU62),0))</f>
        <v>0</v>
      </c>
      <c r="BV62" s="81">
        <f>+IF($G$19&gt;=AW62,((AW62-AV62)*AX62),IF(($G$19&lt;AW62)*($G$19&gt;AV62),(($G$19-AV62)*AX62),0))</f>
        <v>0</v>
      </c>
      <c r="BW62" s="81">
        <f>+IF($G$19&gt;=AZ62,((AZ62-AY62)*BA62),IF(($G$19&lt;AZ62)*($G$19&gt;AY62),(($G$19-AY62)*BA62),0))</f>
        <v>0</v>
      </c>
      <c r="BX62" s="81">
        <f>+IF($G$19&gt;=BC62,((BC62-BB62)*BD62),IF(($G$19&lt;BC62)*($G$19&gt;BB62),(($G$19-BB62)*BD62),0))</f>
        <v>0</v>
      </c>
      <c r="BY62" s="81">
        <f>+IF($G$19&gt;=BF62,((BF62-BE62)*BG62),IF(($G$19&lt;BF62)*($G$19&gt;BE62),(($G$19-BE62)*BG62),0))</f>
        <v>0</v>
      </c>
      <c r="BZ62" s="81">
        <f>+IF($G$19&gt;=BI62,((BI62-BH62)*BJ62),IF(($G$19&lt;BI62)*($G$19&gt;BH62),(($G$19-BH62)*BJ62),0))</f>
        <v>0</v>
      </c>
      <c r="CA62" s="81">
        <f>+IF($G$19&gt;=BL62,((BL62-BK62)*BM62),IF(($G$19&lt;BL62)*($G$19&gt;BK62),(($G$19-BK62)*BM62),0))</f>
        <v>0</v>
      </c>
      <c r="CB62" s="89">
        <f>+SUM(BO62:CA62)</f>
        <v>43750.667949999995</v>
      </c>
      <c r="CC62" s="91" t="str">
        <f t="shared" ref="CC62:CC74" si="9">IF($T$78=S62,CB62,"")</f>
        <v/>
      </c>
      <c r="CD62" s="218">
        <f>+IF(($G$19&lt;=AB62)*($G$19&gt;=1),AC62,IF(($G$19&lt;=AE62)*($G$19&gt;=AD62),AF62,IF(($G$19&lt;=AH62)*($G$19&gt;=AG62),AI62,IF(($G$19&lt;=AK62)*($G$19&gt;=AJ62),AL62,IF(($G$19&lt;=AN62)*($G$19&gt;=AM62),AO62,IF(($G$19&lt;=AQ62)*($G$19&gt;=AP62),AR62,IF(($G$19&lt;=AT62)*($G$19&gt;=AS62),AU62,IF(($G$19&lt;=AW62)*($G$19&gt;=AV62),AX62,IF(($G$19&lt;=AZ62)*($G$19&gt;=AV62),BA62,IF(($G$19&lt;=BC62)*($G$19&gt;=BB62),BD62,IF(($G$19&lt;=BF62)*($G$19&gt;=BE62),BG62,IF(($G$19&lt;=BI62)*($G$19&gt;=BH62),BJ62,IF(($G$19&lt;=BL62)*($G$19&gt;=BK62),BM62,0)))))))))))))</f>
        <v>0.41</v>
      </c>
      <c r="CE62" s="135">
        <f t="shared" ref="CE62:CE74" si="10">IF(($G$19&gt;=BE62),BG62,0)</f>
        <v>0</v>
      </c>
      <c r="CF62" s="141" t="str">
        <f>IF(AND($T$78=S62,CE62&gt;CD62),CE62,IF(AND($T$78=S62,CD62&gt;=CE62),CD62,""))</f>
        <v/>
      </c>
      <c r="CG62" s="144" t="str">
        <f>IF($T$78=$S$62,X62,"")</f>
        <v/>
      </c>
      <c r="CH62" s="81" t="str">
        <f t="shared" ref="CH62:CH74" si="11">IF($T$78=S62,$M$19+$M$29,"")</f>
        <v/>
      </c>
      <c r="CI62" s="142" t="str">
        <f>IF($T$78=S62,(T62*($M$19)),"")</f>
        <v/>
      </c>
      <c r="CJ62" s="142" t="str">
        <f t="shared" ref="CJ62:CJ74" si="12">IF($T$78=S62,(U62+V62+W62)*CI62,"")</f>
        <v/>
      </c>
      <c r="CK62" s="142" t="str">
        <f t="shared" ref="CK62:CK74" si="13">IF($T$78=S62,(V62+W62)*($M$19+$M$29),"")</f>
        <v/>
      </c>
      <c r="CL62" s="142" t="str">
        <f t="shared" ref="CL62:CL74" si="14">IF($T$78=S62,(CH62+CI62+CJ62+CK62),"")</f>
        <v/>
      </c>
      <c r="CM62" s="142" t="str">
        <f t="shared" ref="CM62:CM74" si="15">IF($T$78=S62,IF(($M$19-$Z$75)&gt;0,($M$19-$Z$75),0),"")</f>
        <v/>
      </c>
      <c r="CN62" s="215" t="str">
        <f>IF($T$78=S62,(Y62),"")</f>
        <v/>
      </c>
      <c r="CO62" s="142" t="str">
        <f t="shared" ref="CO62:CO74" si="16">IF($T$78=S62,(CM62*CN62),"")</f>
        <v/>
      </c>
      <c r="CP62" s="81" t="str">
        <f t="shared" ref="CP62:CP74" si="17">IF($T$78=S62,($M$19-CO62),"")</f>
        <v/>
      </c>
      <c r="CQ62" s="81" t="str">
        <f t="shared" ref="CQ62:CQ74" si="18">IF($T$78=S62,(CR62-CP62),"")</f>
        <v/>
      </c>
      <c r="CR62" s="81" t="str">
        <f t="shared" ref="CR62:CR74" si="19">IF($T$78=S62,($CP$75/(100%-$CF$75)),"")</f>
        <v/>
      </c>
      <c r="CS62" s="145"/>
      <c r="CX62" s="82">
        <f>(AB62-BN62)*AC62</f>
        <v>1046.55</v>
      </c>
      <c r="CY62" s="81">
        <f>(AE62-AD62)*AF62</f>
        <v>6707.7475000000004</v>
      </c>
      <c r="CZ62" s="81">
        <f>(AH62-AG62)*AI62</f>
        <v>13810.701949999999</v>
      </c>
      <c r="DA62" s="81">
        <f>(AK62-AJ62)*AL62</f>
        <v>12397.316400000002</v>
      </c>
      <c r="DB62" s="81">
        <f>(AN62-AM62)*AO62</f>
        <v>5847.4362000000019</v>
      </c>
      <c r="DC62" s="81">
        <f>(AQ62-AP62)*AR62</f>
        <v>3940.9158999999959</v>
      </c>
      <c r="DD62" s="81">
        <f>(AT62-AS62)*AU62</f>
        <v>20999.995799999997</v>
      </c>
      <c r="DE62" s="81">
        <f>(AW62-AV62)*AX62</f>
        <v>46999.995299999995</v>
      </c>
      <c r="DF62" s="81">
        <f>(350000-AY62)*BA62</f>
        <v>23999.995199999994</v>
      </c>
      <c r="DG62" s="81">
        <f>(BC62-BB62)*BD62</f>
        <v>0</v>
      </c>
      <c r="DH62" s="81">
        <f>(BF62-BE62)*BG62</f>
        <v>0</v>
      </c>
      <c r="DI62" s="81">
        <f>(BI62-BH62)*BJ62</f>
        <v>0</v>
      </c>
      <c r="DJ62" s="81">
        <f>(BL62-BK62)*BM62</f>
        <v>0</v>
      </c>
    </row>
    <row r="63" spans="2:114" s="74" customFormat="1">
      <c r="Q63" s="213">
        <v>42619</v>
      </c>
      <c r="R63" s="74" t="s">
        <v>64</v>
      </c>
      <c r="S63" s="102" t="s">
        <v>108</v>
      </c>
      <c r="T63" s="104">
        <v>0.1</v>
      </c>
      <c r="U63" s="104">
        <v>0.05</v>
      </c>
      <c r="V63" s="104">
        <v>0</v>
      </c>
      <c r="W63" s="104">
        <v>0.02</v>
      </c>
      <c r="X63" s="128">
        <f>((U63+V63+W63)*T63)+(V63+W63)</f>
        <v>2.7000000000000003E-2</v>
      </c>
      <c r="Y63" s="155">
        <v>0.2006</v>
      </c>
      <c r="Z63" s="214">
        <v>2237</v>
      </c>
      <c r="AA63" s="120">
        <v>11475</v>
      </c>
      <c r="AB63" s="81">
        <v>18956</v>
      </c>
      <c r="AC63" s="105">
        <v>0.15</v>
      </c>
      <c r="AD63" s="120">
        <f t="shared" si="0"/>
        <v>18956.009999999998</v>
      </c>
      <c r="AE63" s="81">
        <v>31647</v>
      </c>
      <c r="AF63" s="105">
        <v>0.23619999999999999</v>
      </c>
      <c r="AG63" s="120">
        <f t="shared" si="1"/>
        <v>31647.01</v>
      </c>
      <c r="AH63" s="81">
        <v>38210</v>
      </c>
      <c r="AI63" s="105">
        <v>0.2006</v>
      </c>
      <c r="AJ63" s="120">
        <f t="shared" si="2"/>
        <v>38210.01</v>
      </c>
      <c r="AK63" s="81">
        <v>45282</v>
      </c>
      <c r="AL63" s="105">
        <v>0.22700000000000001</v>
      </c>
      <c r="AM63" s="120">
        <f t="shared" ref="AM63:AM69" si="20">AK63+0.01</f>
        <v>45282.01</v>
      </c>
      <c r="AN63" s="81">
        <v>76421</v>
      </c>
      <c r="AO63" s="105">
        <v>0.28199999999999997</v>
      </c>
      <c r="AP63" s="120">
        <f t="shared" ref="AP63:AP69" si="21">AN63+0.01</f>
        <v>76421.009999999995</v>
      </c>
      <c r="AQ63" s="81">
        <v>87741</v>
      </c>
      <c r="AR63" s="105">
        <v>0.31</v>
      </c>
      <c r="AS63" s="120">
        <f t="shared" ref="AS63:AS73" si="22">AQ63+0.01</f>
        <v>87741.01</v>
      </c>
      <c r="AT63" s="81">
        <v>90563</v>
      </c>
      <c r="AU63" s="105">
        <v>0.32790000000000002</v>
      </c>
      <c r="AV63" s="120">
        <f>AT63+0.01</f>
        <v>90563.01</v>
      </c>
      <c r="AW63" s="81">
        <v>106543</v>
      </c>
      <c r="AX63" s="105">
        <v>0.38290000000000002</v>
      </c>
      <c r="AY63" s="120">
        <f>AW63+0.01</f>
        <v>106543.01</v>
      </c>
      <c r="AZ63" s="81">
        <v>140388</v>
      </c>
      <c r="BA63" s="105">
        <v>0.40699999999999997</v>
      </c>
      <c r="BB63" s="120">
        <f>AZ63+0.01</f>
        <v>140388.01</v>
      </c>
      <c r="BC63" s="81">
        <v>200000</v>
      </c>
      <c r="BD63" s="105">
        <v>0.437</v>
      </c>
      <c r="BE63" s="120">
        <f>BC63+0.01</f>
        <v>200000.01</v>
      </c>
      <c r="BF63" s="81">
        <v>1000000000</v>
      </c>
      <c r="BG63" s="105">
        <v>0.47699999999999998</v>
      </c>
      <c r="BH63" s="120"/>
      <c r="BI63" s="81"/>
      <c r="BJ63" s="105"/>
      <c r="BK63" s="120"/>
      <c r="BL63" s="81"/>
      <c r="BM63" s="105"/>
      <c r="BN63" s="71">
        <v>11474</v>
      </c>
      <c r="BO63" s="82">
        <f t="shared" ref="BO63:BO74" si="23">+IF($G$19&lt;=AB63,(($G$19-BN63)*AC63),IF($G$19&gt;AB63,((AB63-BN63)*AC63),0))</f>
        <v>1122.3</v>
      </c>
      <c r="BP63" s="81">
        <f t="shared" si="3"/>
        <v>2997.6118380000003</v>
      </c>
      <c r="BQ63" s="81">
        <f t="shared" si="4"/>
        <v>1316.5357940000004</v>
      </c>
      <c r="BR63" s="81">
        <f t="shared" si="5"/>
        <v>1605.3417299999996</v>
      </c>
      <c r="BS63" s="81">
        <f t="shared" si="6"/>
        <v>8781.1951799999988</v>
      </c>
      <c r="BT63" s="81">
        <f t="shared" si="7"/>
        <v>3509.1969000000017</v>
      </c>
      <c r="BU63" s="81">
        <f t="shared" si="8"/>
        <v>925.3305210000018</v>
      </c>
      <c r="BV63" s="81">
        <f t="shared" ref="BV63:BV74" si="24">+IF($G$19&gt;=AW63,((AW63-AV63)*AX63),IF(($G$19&lt;AW63)*($G$19&gt;AV63),(($G$19-AV63)*AX63),0))</f>
        <v>6118.7381710000027</v>
      </c>
      <c r="BW63" s="81">
        <f t="shared" ref="BW63:BW74" si="25">+IF($G$19&gt;=AZ63,((AZ63-AY63)*BA63),IF(($G$19&lt;AZ63)*($G$19&gt;AY63),(($G$19-AY63)*BA63),0))</f>
        <v>13774.910930000002</v>
      </c>
      <c r="BX63" s="81">
        <f t="shared" ref="BX63:BX74" si="26">+IF($G$19&gt;=BC63,((BC63-BB63)*BD63),IF(($G$19&lt;BC63)*($G$19&gt;BB63),(($G$19-BB63)*BD63),0))</f>
        <v>4200.4396299999962</v>
      </c>
      <c r="BY63" s="81">
        <f t="shared" ref="BY63:BY74" si="27">+IF($G$19&gt;=BF63,((BF63-BE63)*BG63),IF(($G$19&lt;BF63)*($G$19&gt;BE63),(($G$19-BE63)*BG63),0))</f>
        <v>0</v>
      </c>
      <c r="BZ63" s="81">
        <f t="shared" ref="BZ63:BZ74" si="28">+IF($G$19&gt;=BI63,((BI63-BH63)*BJ63),IF(($G$19&lt;BI63)*($G$19&gt;BH63),(($G$19-BH63)*BJ63),0))</f>
        <v>0</v>
      </c>
      <c r="CA63" s="81">
        <f t="shared" ref="CA63:CA74" si="29">+IF($G$19&gt;=BL63,((BL63-BK63)*BM63),IF(($G$19&lt;BL63)*($G$19&gt;BK63),(($G$19-BK63)*BM63),0))</f>
        <v>0</v>
      </c>
      <c r="CB63" s="89">
        <f t="shared" ref="CB63:CB74" si="30">+SUM(BO63:CA63)</f>
        <v>44351.600694000008</v>
      </c>
      <c r="CC63" s="91" t="str">
        <f t="shared" si="9"/>
        <v/>
      </c>
      <c r="CD63" s="218">
        <f t="shared" ref="CD63:CD74" si="31">+IF(($G$19&lt;=AB63)*($G$19&gt;=1),AC63,IF(($G$19&lt;=AE63)*($G$19&gt;=AD63),AF63,IF(($G$19&lt;=AH63)*($G$19&gt;=AG63),AI63,IF(($G$19&lt;=AK63)*($G$19&gt;=AJ63),AL63,IF(($G$19&lt;=AN63)*($G$19&gt;=AM63),AO63,IF(($G$19&lt;=AQ63)*($G$19&gt;=AP63),AR63,IF(($G$19&lt;=AT63)*($G$19&gt;=AS63),AU63,IF(($G$19&lt;=AW63)*($G$19&gt;=AV63),AX63,IF(($G$19&lt;=AZ63)*($G$19&gt;=AV63),BA63,IF(($G$19&lt;=BC63)*($G$19&gt;=BB63),BD63,IF(($G$19&lt;=BF63)*($G$19&gt;=BE63),BG63,IF(($G$19&lt;=BI63)*($G$19&gt;=BH63),BJ63,IF(($G$19&lt;=BL63)*($G$19&gt;=BK63),BM63,0)))))))))))))</f>
        <v>0.437</v>
      </c>
      <c r="CE63" s="135">
        <f t="shared" si="10"/>
        <v>0</v>
      </c>
      <c r="CF63" s="141" t="str">
        <f t="shared" ref="CF63:CF74" si="32">IF(AND($T$78=S63,CE63&gt;CD63),CE63,IF(AND($T$78=S63,CD63&gt;=CE63),CD63,""))</f>
        <v/>
      </c>
      <c r="CG63" s="144" t="str">
        <f t="shared" ref="CG63:CG74" si="33">IF($T$78=S63,X63,"")</f>
        <v/>
      </c>
      <c r="CH63" s="81" t="str">
        <f t="shared" si="11"/>
        <v/>
      </c>
      <c r="CI63" s="142" t="str">
        <f t="shared" ref="CI63:CI74" si="34">IF($T$78=S63,(T63*($M$19)),"")</f>
        <v/>
      </c>
      <c r="CJ63" s="142" t="str">
        <f t="shared" si="12"/>
        <v/>
      </c>
      <c r="CK63" s="142" t="str">
        <f t="shared" si="13"/>
        <v/>
      </c>
      <c r="CL63" s="142" t="str">
        <f t="shared" si="14"/>
        <v/>
      </c>
      <c r="CM63" s="142" t="str">
        <f t="shared" si="15"/>
        <v/>
      </c>
      <c r="CN63" s="215" t="str">
        <f t="shared" ref="CN63:CN74" si="35">IF($T$78=S63,(Y63),"")</f>
        <v/>
      </c>
      <c r="CO63" s="142" t="str">
        <f t="shared" si="16"/>
        <v/>
      </c>
      <c r="CP63" s="81" t="str">
        <f t="shared" si="17"/>
        <v/>
      </c>
      <c r="CQ63" s="81" t="str">
        <f t="shared" si="18"/>
        <v/>
      </c>
      <c r="CR63" s="81" t="str">
        <f t="shared" si="19"/>
        <v/>
      </c>
      <c r="CS63" s="145"/>
      <c r="CX63" s="82">
        <f t="shared" ref="CX63:CX74" si="36">(AB63-BN63)*AC63</f>
        <v>1122.3</v>
      </c>
      <c r="CY63" s="81">
        <f t="shared" ref="CY63:CY74" si="37">(AE63-AD63)*AF63</f>
        <v>2997.6118380000003</v>
      </c>
      <c r="CZ63" s="81">
        <f t="shared" ref="CZ63:CZ74" si="38">(AH63-AG63)*AI63</f>
        <v>1316.5357940000004</v>
      </c>
      <c r="DA63" s="81">
        <f t="shared" ref="DA63:DA74" si="39">(AK63-AJ63)*AL63</f>
        <v>1605.3417299999996</v>
      </c>
      <c r="DB63" s="81">
        <f t="shared" ref="DB63:DB73" si="40">(AN63-AM63)*AO63</f>
        <v>8781.1951799999988</v>
      </c>
      <c r="DC63" s="81">
        <f t="shared" ref="DC63:DC73" si="41">(AQ63-AP63)*AR63</f>
        <v>3509.1969000000017</v>
      </c>
      <c r="DD63" s="81">
        <f t="shared" ref="DD63:DD73" si="42">(AT63-AS63)*AU63</f>
        <v>925.3305210000018</v>
      </c>
      <c r="DE63" s="81">
        <f t="shared" ref="DE63:DE72" si="43">(AW63-AV63)*AX63</f>
        <v>6118.7381710000027</v>
      </c>
      <c r="DF63" s="81">
        <f t="shared" ref="DF63:DF73" si="44">(AZ63-AY63)*BA63</f>
        <v>13774.910930000002</v>
      </c>
      <c r="DG63" s="81">
        <f t="shared" ref="DG63:DG72" si="45">(BC63-BB63)*BD63</f>
        <v>26050.439629999997</v>
      </c>
      <c r="DH63" s="81">
        <f>(350000-BE63)*BG63</f>
        <v>71549.995229999986</v>
      </c>
      <c r="DI63" s="81">
        <f t="shared" ref="DI63:DI74" si="46">(BI63-BH63)*BJ63</f>
        <v>0</v>
      </c>
      <c r="DJ63" s="81">
        <f t="shared" ref="DJ63:DJ74" si="47">(BL63-BK63)*BM63</f>
        <v>0</v>
      </c>
    </row>
    <row r="64" spans="2:114" s="74" customFormat="1">
      <c r="Q64" s="213">
        <v>42619</v>
      </c>
      <c r="R64" s="74" t="s">
        <v>64</v>
      </c>
      <c r="S64" s="102" t="s">
        <v>50</v>
      </c>
      <c r="T64" s="104">
        <v>0.1</v>
      </c>
      <c r="U64" s="104">
        <v>0.05</v>
      </c>
      <c r="V64" s="104">
        <v>0</v>
      </c>
      <c r="W64" s="104">
        <v>0.02</v>
      </c>
      <c r="X64" s="128">
        <f t="shared" ref="X64:X74" si="48">((U64+V64+W64)*T64)+(V64+W64)</f>
        <v>2.7000000000000003E-2</v>
      </c>
      <c r="Y64" s="155">
        <v>0.25800000000000001</v>
      </c>
      <c r="Z64" s="214">
        <v>2237</v>
      </c>
      <c r="AA64" s="120">
        <v>9135</v>
      </c>
      <c r="AB64" s="81">
        <v>11474</v>
      </c>
      <c r="AC64" s="105">
        <v>0.108</v>
      </c>
      <c r="AD64" s="120">
        <f t="shared" si="0"/>
        <v>11474.01</v>
      </c>
      <c r="AE64" s="81">
        <v>31000</v>
      </c>
      <c r="AF64" s="105">
        <v>0.25800000000000001</v>
      </c>
      <c r="AG64" s="120">
        <f t="shared" si="1"/>
        <v>31000.01</v>
      </c>
      <c r="AH64" s="81">
        <v>45282</v>
      </c>
      <c r="AI64" s="105">
        <v>0.27750000000000002</v>
      </c>
      <c r="AJ64" s="120">
        <f t="shared" si="2"/>
        <v>45282.01</v>
      </c>
      <c r="AK64" s="81">
        <v>67000</v>
      </c>
      <c r="AL64" s="105">
        <v>0.33250000000000002</v>
      </c>
      <c r="AM64" s="120">
        <f t="shared" si="20"/>
        <v>67000.009999999995</v>
      </c>
      <c r="AN64" s="81">
        <v>90563</v>
      </c>
      <c r="AO64" s="105">
        <v>0.379</v>
      </c>
      <c r="AP64" s="120">
        <f t="shared" si="21"/>
        <v>90563.01</v>
      </c>
      <c r="AQ64" s="81">
        <v>140388</v>
      </c>
      <c r="AR64" s="105">
        <v>0.434</v>
      </c>
      <c r="AS64" s="120">
        <f t="shared" si="22"/>
        <v>140388.01</v>
      </c>
      <c r="AT64" s="81">
        <v>200000</v>
      </c>
      <c r="AU64" s="105">
        <v>0.46400000000000002</v>
      </c>
      <c r="AV64" s="120">
        <v>200000.01</v>
      </c>
      <c r="AW64" s="81">
        <v>1000000</v>
      </c>
      <c r="AX64" s="105">
        <v>0.504</v>
      </c>
      <c r="AY64" s="120"/>
      <c r="AZ64" s="81"/>
      <c r="BA64" s="105"/>
      <c r="BB64" s="120"/>
      <c r="BC64" s="81"/>
      <c r="BD64" s="105"/>
      <c r="BE64" s="120"/>
      <c r="BF64" s="81"/>
      <c r="BG64" s="105"/>
      <c r="BH64" s="120"/>
      <c r="BI64" s="81"/>
      <c r="BJ64" s="105"/>
      <c r="BK64" s="120"/>
      <c r="BL64" s="81"/>
      <c r="BM64" s="105"/>
      <c r="BN64" s="71">
        <v>9134</v>
      </c>
      <c r="BO64" s="82">
        <f t="shared" si="23"/>
        <v>252.72</v>
      </c>
      <c r="BP64" s="81">
        <f t="shared" si="3"/>
        <v>5037.7054199999993</v>
      </c>
      <c r="BQ64" s="81">
        <f t="shared" si="4"/>
        <v>3963.2522250000006</v>
      </c>
      <c r="BR64" s="81">
        <f t="shared" si="5"/>
        <v>7221.231675</v>
      </c>
      <c r="BS64" s="81">
        <f t="shared" si="6"/>
        <v>8930.3732100000016</v>
      </c>
      <c r="BT64" s="81">
        <f t="shared" si="7"/>
        <v>21624.045660000003</v>
      </c>
      <c r="BU64" s="81">
        <f t="shared" si="8"/>
        <v>4459.9633599999961</v>
      </c>
      <c r="BV64" s="81">
        <f t="shared" si="24"/>
        <v>0</v>
      </c>
      <c r="BW64" s="81">
        <f t="shared" si="25"/>
        <v>0</v>
      </c>
      <c r="BX64" s="81">
        <f t="shared" si="26"/>
        <v>0</v>
      </c>
      <c r="BY64" s="81">
        <f t="shared" si="27"/>
        <v>0</v>
      </c>
      <c r="BZ64" s="81">
        <f t="shared" si="28"/>
        <v>0</v>
      </c>
      <c r="CA64" s="81">
        <f t="shared" si="29"/>
        <v>0</v>
      </c>
      <c r="CB64" s="89">
        <f t="shared" si="30"/>
        <v>51489.291549999994</v>
      </c>
      <c r="CC64" s="91" t="str">
        <f t="shared" si="9"/>
        <v/>
      </c>
      <c r="CD64" s="218">
        <f t="shared" si="31"/>
        <v>0.46400000000000002</v>
      </c>
      <c r="CE64" s="135">
        <f t="shared" si="10"/>
        <v>0</v>
      </c>
      <c r="CF64" s="141" t="str">
        <f t="shared" si="32"/>
        <v/>
      </c>
      <c r="CG64" s="144" t="str">
        <f t="shared" si="33"/>
        <v/>
      </c>
      <c r="CH64" s="81" t="str">
        <f t="shared" si="11"/>
        <v/>
      </c>
      <c r="CI64" s="142" t="str">
        <f t="shared" si="34"/>
        <v/>
      </c>
      <c r="CJ64" s="142" t="str">
        <f t="shared" si="12"/>
        <v/>
      </c>
      <c r="CK64" s="142" t="str">
        <f t="shared" si="13"/>
        <v/>
      </c>
      <c r="CL64" s="142" t="str">
        <f t="shared" si="14"/>
        <v/>
      </c>
      <c r="CM64" s="142" t="str">
        <f t="shared" si="15"/>
        <v/>
      </c>
      <c r="CN64" s="215" t="str">
        <f t="shared" si="35"/>
        <v/>
      </c>
      <c r="CO64" s="142" t="str">
        <f t="shared" si="16"/>
        <v/>
      </c>
      <c r="CP64" s="81" t="str">
        <f t="shared" si="17"/>
        <v/>
      </c>
      <c r="CQ64" s="81" t="str">
        <f t="shared" si="18"/>
        <v/>
      </c>
      <c r="CR64" s="81" t="str">
        <f t="shared" si="19"/>
        <v/>
      </c>
      <c r="CS64" s="145"/>
      <c r="CX64" s="82">
        <f t="shared" si="36"/>
        <v>252.72</v>
      </c>
      <c r="CY64" s="81">
        <f t="shared" si="37"/>
        <v>5037.7054199999993</v>
      </c>
      <c r="CZ64" s="81">
        <f t="shared" si="38"/>
        <v>3963.2522250000006</v>
      </c>
      <c r="DA64" s="81">
        <f t="shared" si="39"/>
        <v>7221.231675</v>
      </c>
      <c r="DB64" s="81">
        <f t="shared" si="40"/>
        <v>8930.3732100000016</v>
      </c>
      <c r="DC64" s="81">
        <f t="shared" si="41"/>
        <v>21624.045660000003</v>
      </c>
      <c r="DD64" s="81">
        <f t="shared" si="42"/>
        <v>27659.963359999998</v>
      </c>
      <c r="DE64" s="81">
        <f>(350000-AV64)*AX64</f>
        <v>75599.994959999996</v>
      </c>
      <c r="DF64" s="81">
        <f t="shared" si="44"/>
        <v>0</v>
      </c>
      <c r="DG64" s="81">
        <f t="shared" si="45"/>
        <v>0</v>
      </c>
      <c r="DH64" s="81">
        <f t="shared" ref="DH64:DH74" si="49">(BF64-BE64)*BG64</f>
        <v>0</v>
      </c>
      <c r="DI64" s="81">
        <f t="shared" si="46"/>
        <v>0</v>
      </c>
      <c r="DJ64" s="81">
        <f t="shared" si="47"/>
        <v>0</v>
      </c>
    </row>
    <row r="65" spans="17:114" s="74" customFormat="1">
      <c r="Q65" s="213">
        <v>42619</v>
      </c>
      <c r="R65" s="74" t="s">
        <v>64</v>
      </c>
      <c r="S65" s="102" t="s">
        <v>51</v>
      </c>
      <c r="T65" s="104">
        <v>0.1</v>
      </c>
      <c r="U65" s="104">
        <v>0.13</v>
      </c>
      <c r="V65" s="104">
        <v>0</v>
      </c>
      <c r="W65" s="104">
        <v>0.02</v>
      </c>
      <c r="X65" s="128">
        <f t="shared" si="48"/>
        <v>3.5000000000000003E-2</v>
      </c>
      <c r="Y65" s="155">
        <v>0.24679999999999999</v>
      </c>
      <c r="Z65" s="214">
        <v>2237</v>
      </c>
      <c r="AA65" s="120">
        <v>11475</v>
      </c>
      <c r="AB65" s="81">
        <v>16285</v>
      </c>
      <c r="AC65" s="105">
        <v>0.15</v>
      </c>
      <c r="AD65" s="120">
        <f t="shared" si="0"/>
        <v>16285.01</v>
      </c>
      <c r="AE65" s="81">
        <v>37345</v>
      </c>
      <c r="AF65" s="105">
        <v>0.27679999999999999</v>
      </c>
      <c r="AG65" s="120">
        <f t="shared" si="1"/>
        <v>37345.01</v>
      </c>
      <c r="AH65" s="81">
        <v>40492</v>
      </c>
      <c r="AI65" s="105">
        <v>0.24679999999999999</v>
      </c>
      <c r="AJ65" s="120">
        <f t="shared" si="2"/>
        <v>40492.01</v>
      </c>
      <c r="AK65" s="81">
        <v>45282</v>
      </c>
      <c r="AL65" s="105">
        <v>0.29820000000000002</v>
      </c>
      <c r="AM65" s="120">
        <f t="shared" si="20"/>
        <v>45282.01</v>
      </c>
      <c r="AN65" s="81">
        <v>80985</v>
      </c>
      <c r="AO65" s="105">
        <v>0.35320000000000001</v>
      </c>
      <c r="AP65" s="120">
        <f t="shared" si="21"/>
        <v>80985.009999999995</v>
      </c>
      <c r="AQ65" s="81">
        <v>90563</v>
      </c>
      <c r="AR65" s="105">
        <v>0.37019999999999997</v>
      </c>
      <c r="AS65" s="120">
        <f t="shared" si="22"/>
        <v>90563.01</v>
      </c>
      <c r="AT65" s="81">
        <v>131644</v>
      </c>
      <c r="AU65" s="105">
        <v>0.42520000000000002</v>
      </c>
      <c r="AV65" s="120">
        <f>AT65+0.01</f>
        <v>131644.01</v>
      </c>
      <c r="AW65" s="81">
        <v>140388</v>
      </c>
      <c r="AX65" s="105">
        <v>0.43840000000000001</v>
      </c>
      <c r="AY65" s="120">
        <f>AW65+0.01</f>
        <v>140388.01</v>
      </c>
      <c r="AZ65" s="81">
        <v>150000</v>
      </c>
      <c r="BA65" s="105">
        <v>0.46839999999999998</v>
      </c>
      <c r="BB65" s="120">
        <v>150000.01</v>
      </c>
      <c r="BC65" s="81">
        <v>200000</v>
      </c>
      <c r="BD65" s="105">
        <v>0.49299999999999999</v>
      </c>
      <c r="BE65" s="120">
        <v>200000.01</v>
      </c>
      <c r="BF65" s="81">
        <v>1000000000</v>
      </c>
      <c r="BG65" s="105">
        <v>0.53300000000000003</v>
      </c>
      <c r="BH65" s="120"/>
      <c r="BI65" s="81"/>
      <c r="BJ65" s="105"/>
      <c r="BK65" s="120"/>
      <c r="BL65" s="81"/>
      <c r="BM65" s="105"/>
      <c r="BN65" s="71">
        <v>11474</v>
      </c>
      <c r="BO65" s="82">
        <f t="shared" si="23"/>
        <v>721.65</v>
      </c>
      <c r="BP65" s="81">
        <f t="shared" si="3"/>
        <v>5829.4052319999992</v>
      </c>
      <c r="BQ65" s="81">
        <f t="shared" si="4"/>
        <v>776.67713199999946</v>
      </c>
      <c r="BR65" s="81">
        <f t="shared" si="5"/>
        <v>1428.3750179999995</v>
      </c>
      <c r="BS65" s="81">
        <f t="shared" si="6"/>
        <v>12610.296068</v>
      </c>
      <c r="BT65" s="81">
        <f t="shared" si="7"/>
        <v>3545.7718980000018</v>
      </c>
      <c r="BU65" s="81">
        <f t="shared" si="8"/>
        <v>17467.636948000003</v>
      </c>
      <c r="BV65" s="81">
        <f t="shared" si="24"/>
        <v>3833.3652159999961</v>
      </c>
      <c r="BW65" s="81">
        <f t="shared" si="25"/>
        <v>4502.2561159999959</v>
      </c>
      <c r="BX65" s="81">
        <f t="shared" si="26"/>
        <v>0</v>
      </c>
      <c r="BY65" s="81">
        <f t="shared" si="27"/>
        <v>0</v>
      </c>
      <c r="BZ65" s="81">
        <f t="shared" si="28"/>
        <v>0</v>
      </c>
      <c r="CA65" s="81">
        <f t="shared" si="29"/>
        <v>0</v>
      </c>
      <c r="CB65" s="89">
        <f t="shared" si="30"/>
        <v>50715.433627999999</v>
      </c>
      <c r="CC65" s="91" t="str">
        <f t="shared" si="9"/>
        <v/>
      </c>
      <c r="CD65" s="218">
        <f t="shared" si="31"/>
        <v>0.46839999999999998</v>
      </c>
      <c r="CE65" s="135">
        <f t="shared" si="10"/>
        <v>0</v>
      </c>
      <c r="CF65" s="141" t="str">
        <f t="shared" si="32"/>
        <v/>
      </c>
      <c r="CG65" s="144" t="str">
        <f t="shared" si="33"/>
        <v/>
      </c>
      <c r="CH65" s="81" t="str">
        <f t="shared" si="11"/>
        <v/>
      </c>
      <c r="CI65" s="142" t="str">
        <f t="shared" si="34"/>
        <v/>
      </c>
      <c r="CJ65" s="142" t="str">
        <f t="shared" si="12"/>
        <v/>
      </c>
      <c r="CK65" s="142" t="str">
        <f t="shared" si="13"/>
        <v/>
      </c>
      <c r="CL65" s="142" t="str">
        <f t="shared" si="14"/>
        <v/>
      </c>
      <c r="CM65" s="142" t="str">
        <f t="shared" si="15"/>
        <v/>
      </c>
      <c r="CN65" s="215" t="str">
        <f t="shared" si="35"/>
        <v/>
      </c>
      <c r="CO65" s="142" t="str">
        <f t="shared" si="16"/>
        <v/>
      </c>
      <c r="CP65" s="81" t="str">
        <f t="shared" si="17"/>
        <v/>
      </c>
      <c r="CQ65" s="81" t="str">
        <f t="shared" si="18"/>
        <v/>
      </c>
      <c r="CR65" s="81" t="str">
        <f t="shared" si="19"/>
        <v/>
      </c>
      <c r="CS65" s="145"/>
      <c r="CX65" s="82">
        <f t="shared" si="36"/>
        <v>721.65</v>
      </c>
      <c r="CY65" s="81">
        <f t="shared" si="37"/>
        <v>5829.4052319999992</v>
      </c>
      <c r="CZ65" s="81">
        <f t="shared" si="38"/>
        <v>776.67713199999946</v>
      </c>
      <c r="DA65" s="81">
        <f t="shared" si="39"/>
        <v>1428.3750179999995</v>
      </c>
      <c r="DB65" s="81">
        <f t="shared" si="40"/>
        <v>12610.296068</v>
      </c>
      <c r="DC65" s="81">
        <f t="shared" si="41"/>
        <v>3545.7718980000018</v>
      </c>
      <c r="DD65" s="81">
        <f t="shared" si="42"/>
        <v>17467.636948000003</v>
      </c>
      <c r="DE65" s="81">
        <f t="shared" si="43"/>
        <v>3833.3652159999961</v>
      </c>
      <c r="DF65" s="81">
        <f t="shared" si="44"/>
        <v>4502.2561159999959</v>
      </c>
      <c r="DG65" s="81">
        <f t="shared" si="45"/>
        <v>24649.995069999994</v>
      </c>
      <c r="DH65" s="81">
        <f>(350000-BE65)*BG65</f>
        <v>79949.99467</v>
      </c>
      <c r="DI65" s="81">
        <f t="shared" si="46"/>
        <v>0</v>
      </c>
      <c r="DJ65" s="81">
        <f t="shared" si="47"/>
        <v>0</v>
      </c>
    </row>
    <row r="66" spans="17:114" s="74" customFormat="1">
      <c r="Q66" s="213">
        <v>42619</v>
      </c>
      <c r="R66" s="74" t="s">
        <v>64</v>
      </c>
      <c r="S66" s="102" t="s">
        <v>52</v>
      </c>
      <c r="T66" s="104">
        <v>0.1</v>
      </c>
      <c r="U66" s="104">
        <v>0.13</v>
      </c>
      <c r="V66" s="104">
        <v>0</v>
      </c>
      <c r="W66" s="104">
        <v>0.04</v>
      </c>
      <c r="X66" s="128">
        <f t="shared" si="48"/>
        <v>5.7000000000000002E-2</v>
      </c>
      <c r="Y66" s="155">
        <v>0.222</v>
      </c>
      <c r="Z66" s="214">
        <v>2237</v>
      </c>
      <c r="AA66" s="120">
        <v>11475</v>
      </c>
      <c r="AB66" s="81">
        <v>17351</v>
      </c>
      <c r="AC66" s="105">
        <v>0.15</v>
      </c>
      <c r="AD66" s="120">
        <f t="shared" si="0"/>
        <v>17351.009999999998</v>
      </c>
      <c r="AE66" s="81">
        <v>19031</v>
      </c>
      <c r="AF66" s="105">
        <v>0.23200000000000001</v>
      </c>
      <c r="AG66" s="120">
        <f t="shared" si="1"/>
        <v>19031.009999999998</v>
      </c>
      <c r="AH66" s="81">
        <v>23412</v>
      </c>
      <c r="AI66" s="105">
        <v>0.39200000000000002</v>
      </c>
      <c r="AJ66" s="120">
        <f t="shared" si="2"/>
        <v>23412.01</v>
      </c>
      <c r="AK66" s="81">
        <v>35148</v>
      </c>
      <c r="AL66" s="105">
        <v>0.23200000000000001</v>
      </c>
      <c r="AM66" s="120">
        <f t="shared" si="20"/>
        <v>35148.01</v>
      </c>
      <c r="AN66" s="81">
        <v>45282</v>
      </c>
      <c r="AO66" s="105">
        <v>0.28499999999999998</v>
      </c>
      <c r="AP66" s="120">
        <f t="shared" si="21"/>
        <v>45282.01</v>
      </c>
      <c r="AQ66" s="81">
        <v>70295</v>
      </c>
      <c r="AR66" s="105">
        <v>0.34</v>
      </c>
      <c r="AS66" s="120">
        <f t="shared" si="22"/>
        <v>70295.009999999995</v>
      </c>
      <c r="AT66" s="81">
        <v>90563</v>
      </c>
      <c r="AU66" s="105">
        <v>0.35049999999999998</v>
      </c>
      <c r="AV66" s="120">
        <f>AT66+0.01</f>
        <v>90563.01</v>
      </c>
      <c r="AW66" s="81">
        <v>125500</v>
      </c>
      <c r="AX66" s="105">
        <v>0.40550000000000003</v>
      </c>
      <c r="AY66" s="120">
        <f>AW66+0.01</f>
        <v>125500.01</v>
      </c>
      <c r="AZ66" s="81">
        <v>140388</v>
      </c>
      <c r="BA66" s="105">
        <v>0.41799999999999998</v>
      </c>
      <c r="BB66" s="120">
        <v>140388.01</v>
      </c>
      <c r="BC66" s="81">
        <v>175700</v>
      </c>
      <c r="BD66" s="105">
        <v>0.44800000000000001</v>
      </c>
      <c r="BE66" s="120">
        <v>175700.01</v>
      </c>
      <c r="BF66" s="81">
        <v>200000</v>
      </c>
      <c r="BG66" s="105">
        <v>0.45800000000000002</v>
      </c>
      <c r="BH66" s="120">
        <v>200000.01</v>
      </c>
      <c r="BI66" s="81">
        <v>1000000000</v>
      </c>
      <c r="BJ66" s="105">
        <v>0.498</v>
      </c>
      <c r="BK66" s="120"/>
      <c r="BL66" s="81"/>
      <c r="BM66" s="105"/>
      <c r="BN66" s="71">
        <v>11474</v>
      </c>
      <c r="BO66" s="82">
        <f t="shared" si="23"/>
        <v>881.55</v>
      </c>
      <c r="BP66" s="81">
        <f t="shared" si="3"/>
        <v>389.75768000000039</v>
      </c>
      <c r="BQ66" s="81">
        <f t="shared" si="4"/>
        <v>1717.3480800000007</v>
      </c>
      <c r="BR66" s="81">
        <f t="shared" si="5"/>
        <v>2722.7496800000004</v>
      </c>
      <c r="BS66" s="81">
        <f t="shared" si="6"/>
        <v>2888.1871499999993</v>
      </c>
      <c r="BT66" s="81">
        <f t="shared" si="7"/>
        <v>8504.4166000000005</v>
      </c>
      <c r="BU66" s="81">
        <f t="shared" si="8"/>
        <v>7103.9304950000014</v>
      </c>
      <c r="BV66" s="81">
        <f t="shared" si="24"/>
        <v>14166.949445000004</v>
      </c>
      <c r="BW66" s="81">
        <f t="shared" si="25"/>
        <v>6223.1798200000021</v>
      </c>
      <c r="BX66" s="81">
        <f t="shared" si="26"/>
        <v>4306.1715199999962</v>
      </c>
      <c r="BY66" s="81">
        <f t="shared" si="27"/>
        <v>0</v>
      </c>
      <c r="BZ66" s="81">
        <f t="shared" si="28"/>
        <v>0</v>
      </c>
      <c r="CA66" s="81">
        <f t="shared" si="29"/>
        <v>0</v>
      </c>
      <c r="CB66" s="89">
        <f t="shared" si="30"/>
        <v>48904.240470000004</v>
      </c>
      <c r="CC66" s="91" t="str">
        <f t="shared" si="9"/>
        <v/>
      </c>
      <c r="CD66" s="218">
        <f t="shared" si="31"/>
        <v>0.44800000000000001</v>
      </c>
      <c r="CE66" s="135">
        <f t="shared" si="10"/>
        <v>0</v>
      </c>
      <c r="CF66" s="141" t="str">
        <f t="shared" si="32"/>
        <v/>
      </c>
      <c r="CG66" s="144" t="str">
        <f t="shared" si="33"/>
        <v/>
      </c>
      <c r="CH66" s="81" t="str">
        <f t="shared" si="11"/>
        <v/>
      </c>
      <c r="CI66" s="142" t="str">
        <f t="shared" si="34"/>
        <v/>
      </c>
      <c r="CJ66" s="142" t="str">
        <f t="shared" si="12"/>
        <v/>
      </c>
      <c r="CK66" s="142" t="str">
        <f t="shared" si="13"/>
        <v/>
      </c>
      <c r="CL66" s="142" t="str">
        <f t="shared" si="14"/>
        <v/>
      </c>
      <c r="CM66" s="142" t="str">
        <f t="shared" si="15"/>
        <v/>
      </c>
      <c r="CN66" s="215" t="str">
        <f t="shared" si="35"/>
        <v/>
      </c>
      <c r="CO66" s="142" t="str">
        <f t="shared" si="16"/>
        <v/>
      </c>
      <c r="CP66" s="81" t="str">
        <f t="shared" si="17"/>
        <v/>
      </c>
      <c r="CQ66" s="81" t="str">
        <f t="shared" si="18"/>
        <v/>
      </c>
      <c r="CR66" s="81" t="str">
        <f t="shared" si="19"/>
        <v/>
      </c>
      <c r="CS66" s="145"/>
      <c r="CX66" s="82">
        <f t="shared" si="36"/>
        <v>881.55</v>
      </c>
      <c r="CY66" s="81">
        <f t="shared" si="37"/>
        <v>389.75768000000039</v>
      </c>
      <c r="CZ66" s="81">
        <f t="shared" si="38"/>
        <v>1717.3480800000007</v>
      </c>
      <c r="DA66" s="81">
        <f t="shared" si="39"/>
        <v>2722.7496800000004</v>
      </c>
      <c r="DB66" s="81">
        <f t="shared" si="40"/>
        <v>2888.1871499999993</v>
      </c>
      <c r="DC66" s="81">
        <f t="shared" si="41"/>
        <v>8504.4166000000005</v>
      </c>
      <c r="DD66" s="81">
        <f t="shared" si="42"/>
        <v>7103.9304950000014</v>
      </c>
      <c r="DE66" s="81">
        <f t="shared" si="43"/>
        <v>14166.949445000004</v>
      </c>
      <c r="DF66" s="81">
        <f t="shared" si="44"/>
        <v>6223.1798200000021</v>
      </c>
      <c r="DG66" s="81">
        <f t="shared" si="45"/>
        <v>15819.771519999997</v>
      </c>
      <c r="DH66" s="81">
        <f t="shared" si="49"/>
        <v>11129.395419999995</v>
      </c>
      <c r="DI66" s="81">
        <f>(350000-BH66)*BJ66</f>
        <v>74699.995020000002</v>
      </c>
      <c r="DJ66" s="81">
        <f t="shared" si="47"/>
        <v>0</v>
      </c>
    </row>
    <row r="67" spans="17:114" s="74" customFormat="1">
      <c r="Q67" s="213">
        <v>42619</v>
      </c>
      <c r="R67" s="74" t="s">
        <v>64</v>
      </c>
      <c r="S67" s="102" t="s">
        <v>53</v>
      </c>
      <c r="T67" s="104">
        <v>0.1</v>
      </c>
      <c r="U67" s="104">
        <v>0.05</v>
      </c>
      <c r="V67" s="104">
        <v>0</v>
      </c>
      <c r="W67" s="104">
        <v>0.02</v>
      </c>
      <c r="X67" s="128">
        <f t="shared" si="48"/>
        <v>2.7000000000000003E-2</v>
      </c>
      <c r="Y67" s="155">
        <v>0.20899999999999999</v>
      </c>
      <c r="Z67" s="214">
        <v>2237</v>
      </c>
      <c r="AA67" s="120">
        <v>11475</v>
      </c>
      <c r="AB67" s="81">
        <v>14081</v>
      </c>
      <c r="AC67" s="105">
        <v>0.15</v>
      </c>
      <c r="AD67" s="120">
        <f t="shared" si="0"/>
        <v>14081.01</v>
      </c>
      <c r="AE67" s="81">
        <v>41011</v>
      </c>
      <c r="AF67" s="105">
        <v>0.20899999999999999</v>
      </c>
      <c r="AG67" s="120">
        <f t="shared" si="1"/>
        <v>41011.01</v>
      </c>
      <c r="AH67" s="81">
        <v>45282</v>
      </c>
      <c r="AI67" s="105">
        <v>0.23599999999999999</v>
      </c>
      <c r="AJ67" s="120">
        <f t="shared" si="2"/>
        <v>45282.01</v>
      </c>
      <c r="AK67" s="81">
        <v>82024</v>
      </c>
      <c r="AL67" s="105">
        <v>0.29099999999999998</v>
      </c>
      <c r="AM67" s="120">
        <f t="shared" si="20"/>
        <v>82024.009999999995</v>
      </c>
      <c r="AN67" s="81">
        <v>90563</v>
      </c>
      <c r="AO67" s="105">
        <v>0.32700000000000001</v>
      </c>
      <c r="AP67" s="120">
        <f t="shared" si="21"/>
        <v>90563.01</v>
      </c>
      <c r="AQ67" s="81">
        <v>133353</v>
      </c>
      <c r="AR67" s="105">
        <v>0.38200000000000001</v>
      </c>
      <c r="AS67" s="120">
        <f t="shared" si="22"/>
        <v>133353.01</v>
      </c>
      <c r="AT67" s="81">
        <v>140388</v>
      </c>
      <c r="AU67" s="105">
        <v>0.40050000000000002</v>
      </c>
      <c r="AV67" s="120">
        <f>AT67+0.01</f>
        <v>140388.01</v>
      </c>
      <c r="AW67" s="81">
        <v>200000</v>
      </c>
      <c r="AX67" s="105">
        <v>0.43049999999999999</v>
      </c>
      <c r="AY67" s="120">
        <v>200000.01</v>
      </c>
      <c r="AZ67" s="81">
        <v>1000000000</v>
      </c>
      <c r="BA67" s="105">
        <v>0.47049999999999997</v>
      </c>
      <c r="BB67" s="120"/>
      <c r="BC67" s="81"/>
      <c r="BD67" s="105"/>
      <c r="BE67" s="120"/>
      <c r="BF67" s="81"/>
      <c r="BG67" s="105"/>
      <c r="BH67" s="120"/>
      <c r="BI67" s="81"/>
      <c r="BJ67" s="105"/>
      <c r="BK67" s="120"/>
      <c r="BL67" s="81"/>
      <c r="BM67" s="105"/>
      <c r="BN67" s="71">
        <v>11474</v>
      </c>
      <c r="BO67" s="82">
        <f t="shared" si="23"/>
        <v>391.05</v>
      </c>
      <c r="BP67" s="81">
        <f t="shared" si="3"/>
        <v>5628.367909999999</v>
      </c>
      <c r="BQ67" s="81">
        <f t="shared" si="4"/>
        <v>1007.9536399999995</v>
      </c>
      <c r="BR67" s="81">
        <f t="shared" si="5"/>
        <v>10691.919089999999</v>
      </c>
      <c r="BS67" s="81">
        <f t="shared" si="6"/>
        <v>2792.2497300000018</v>
      </c>
      <c r="BT67" s="81">
        <f t="shared" si="7"/>
        <v>16345.776180000003</v>
      </c>
      <c r="BU67" s="81">
        <f t="shared" si="8"/>
        <v>2817.5134949999965</v>
      </c>
      <c r="BV67" s="81">
        <f t="shared" si="24"/>
        <v>4137.9616949999963</v>
      </c>
      <c r="BW67" s="81">
        <f t="shared" si="25"/>
        <v>0</v>
      </c>
      <c r="BX67" s="81">
        <f t="shared" si="26"/>
        <v>0</v>
      </c>
      <c r="BY67" s="81">
        <f t="shared" si="27"/>
        <v>0</v>
      </c>
      <c r="BZ67" s="81">
        <f t="shared" si="28"/>
        <v>0</v>
      </c>
      <c r="CA67" s="81">
        <f t="shared" si="29"/>
        <v>0</v>
      </c>
      <c r="CB67" s="89">
        <f t="shared" si="30"/>
        <v>43812.791740000001</v>
      </c>
      <c r="CC67" s="91" t="str">
        <f t="shared" si="9"/>
        <v/>
      </c>
      <c r="CD67" s="218">
        <f t="shared" si="31"/>
        <v>0.43049999999999999</v>
      </c>
      <c r="CE67" s="135">
        <f t="shared" si="10"/>
        <v>0</v>
      </c>
      <c r="CF67" s="141" t="str">
        <f t="shared" si="32"/>
        <v/>
      </c>
      <c r="CG67" s="144" t="str">
        <f t="shared" si="33"/>
        <v/>
      </c>
      <c r="CH67" s="81" t="str">
        <f t="shared" si="11"/>
        <v/>
      </c>
      <c r="CI67" s="142" t="str">
        <f t="shared" si="34"/>
        <v/>
      </c>
      <c r="CJ67" s="142" t="str">
        <f t="shared" si="12"/>
        <v/>
      </c>
      <c r="CK67" s="142" t="str">
        <f t="shared" si="13"/>
        <v/>
      </c>
      <c r="CL67" s="142" t="str">
        <f t="shared" si="14"/>
        <v/>
      </c>
      <c r="CM67" s="142" t="str">
        <f t="shared" si="15"/>
        <v/>
      </c>
      <c r="CN67" s="215" t="str">
        <f t="shared" si="35"/>
        <v/>
      </c>
      <c r="CO67" s="142" t="str">
        <f t="shared" si="16"/>
        <v/>
      </c>
      <c r="CP67" s="81" t="str">
        <f t="shared" si="17"/>
        <v/>
      </c>
      <c r="CQ67" s="81" t="str">
        <f t="shared" si="18"/>
        <v/>
      </c>
      <c r="CR67" s="81" t="str">
        <f t="shared" si="19"/>
        <v/>
      </c>
      <c r="CS67" s="145"/>
      <c r="CX67" s="82">
        <f t="shared" si="36"/>
        <v>391.05</v>
      </c>
      <c r="CY67" s="81">
        <f t="shared" si="37"/>
        <v>5628.367909999999</v>
      </c>
      <c r="CZ67" s="81">
        <f t="shared" si="38"/>
        <v>1007.9536399999995</v>
      </c>
      <c r="DA67" s="81">
        <f t="shared" si="39"/>
        <v>10691.919089999999</v>
      </c>
      <c r="DB67" s="81">
        <f t="shared" si="40"/>
        <v>2792.2497300000018</v>
      </c>
      <c r="DC67" s="81">
        <f t="shared" si="41"/>
        <v>16345.776180000003</v>
      </c>
      <c r="DD67" s="81">
        <f t="shared" si="42"/>
        <v>2817.5134949999965</v>
      </c>
      <c r="DE67" s="81">
        <f t="shared" si="43"/>
        <v>25662.961694999995</v>
      </c>
      <c r="DF67" s="81">
        <f>(350000-AY67)*BA67</f>
        <v>70574.995294999986</v>
      </c>
      <c r="DG67" s="81">
        <f t="shared" si="45"/>
        <v>0</v>
      </c>
      <c r="DH67" s="81">
        <f t="shared" si="49"/>
        <v>0</v>
      </c>
      <c r="DI67" s="81">
        <f t="shared" si="46"/>
        <v>0</v>
      </c>
      <c r="DJ67" s="81">
        <f t="shared" si="47"/>
        <v>0</v>
      </c>
    </row>
    <row r="68" spans="17:114" s="74" customFormat="1">
      <c r="Q68" s="213">
        <v>42619</v>
      </c>
      <c r="R68" s="74" t="s">
        <v>64</v>
      </c>
      <c r="S68" s="102" t="s">
        <v>54</v>
      </c>
      <c r="T68" s="104">
        <v>0.1</v>
      </c>
      <c r="U68" s="104">
        <v>0.15</v>
      </c>
      <c r="V68" s="104">
        <v>0</v>
      </c>
      <c r="W68" s="104">
        <v>0.03</v>
      </c>
      <c r="X68" s="128">
        <f t="shared" si="48"/>
        <v>4.8000000000000001E-2</v>
      </c>
      <c r="Y68" s="155">
        <v>0.2379</v>
      </c>
      <c r="Z68" s="214">
        <v>2237</v>
      </c>
      <c r="AA68" s="120">
        <v>11475</v>
      </c>
      <c r="AB68" s="81">
        <v>11894</v>
      </c>
      <c r="AC68" s="105">
        <v>0.15</v>
      </c>
      <c r="AD68" s="120">
        <f t="shared" si="0"/>
        <v>11894.01</v>
      </c>
      <c r="AE68" s="81">
        <v>15000</v>
      </c>
      <c r="AF68" s="105">
        <v>0.2379</v>
      </c>
      <c r="AG68" s="120">
        <f t="shared" si="1"/>
        <v>15000.01</v>
      </c>
      <c r="AH68" s="81">
        <v>21000</v>
      </c>
      <c r="AI68" s="105">
        <v>0.28789999999999999</v>
      </c>
      <c r="AJ68" s="120">
        <f t="shared" si="2"/>
        <v>21000.01</v>
      </c>
      <c r="AK68" s="81">
        <v>29590</v>
      </c>
      <c r="AL68" s="105">
        <v>0.2379</v>
      </c>
      <c r="AM68" s="120">
        <f t="shared" si="20"/>
        <v>29590.01</v>
      </c>
      <c r="AN68" s="81">
        <v>45282</v>
      </c>
      <c r="AO68" s="105">
        <v>0.29949999999999999</v>
      </c>
      <c r="AP68" s="120">
        <f t="shared" si="21"/>
        <v>45282.01</v>
      </c>
      <c r="AQ68" s="81">
        <v>59180</v>
      </c>
      <c r="AR68" s="105">
        <v>0.35449999999999998</v>
      </c>
      <c r="AS68" s="120">
        <f t="shared" si="22"/>
        <v>59180.01</v>
      </c>
      <c r="AT68" s="81">
        <v>90563</v>
      </c>
      <c r="AU68" s="105">
        <v>0.37169999999999997</v>
      </c>
      <c r="AV68" s="120">
        <f>AT68+0.01</f>
        <v>90563.01</v>
      </c>
      <c r="AW68" s="81">
        <v>93000</v>
      </c>
      <c r="AX68" s="105">
        <v>0.42670000000000002</v>
      </c>
      <c r="AY68" s="120">
        <f>AW68+0.01</f>
        <v>93000.01</v>
      </c>
      <c r="AZ68" s="81">
        <v>140388</v>
      </c>
      <c r="BA68" s="105">
        <v>0.435</v>
      </c>
      <c r="BB68" s="120">
        <f>AZ68+0.01</f>
        <v>140388.01</v>
      </c>
      <c r="BC68" s="81">
        <v>150000</v>
      </c>
      <c r="BD68" s="105">
        <v>0.46500000000000002</v>
      </c>
      <c r="BE68" s="120">
        <f>BC68+0.01</f>
        <v>150000.01</v>
      </c>
      <c r="BF68" s="81">
        <v>200000</v>
      </c>
      <c r="BG68" s="105">
        <v>0.5</v>
      </c>
      <c r="BH68" s="120">
        <f>BF68+0.01</f>
        <v>200000.01</v>
      </c>
      <c r="BI68" s="81">
        <v>1000000000</v>
      </c>
      <c r="BJ68" s="105">
        <v>0.54</v>
      </c>
      <c r="BK68" s="120"/>
      <c r="BL68" s="81"/>
      <c r="BM68" s="105"/>
      <c r="BN68" s="71">
        <v>11474</v>
      </c>
      <c r="BO68" s="82">
        <f t="shared" si="23"/>
        <v>63</v>
      </c>
      <c r="BP68" s="81">
        <f t="shared" si="3"/>
        <v>738.91502099999991</v>
      </c>
      <c r="BQ68" s="81">
        <f t="shared" si="4"/>
        <v>1727.397121</v>
      </c>
      <c r="BR68" s="81">
        <f t="shared" si="5"/>
        <v>2043.5586210000004</v>
      </c>
      <c r="BS68" s="81">
        <f t="shared" si="6"/>
        <v>4699.7510050000001</v>
      </c>
      <c r="BT68" s="81">
        <f t="shared" si="7"/>
        <v>4926.837454999999</v>
      </c>
      <c r="BU68" s="81">
        <f t="shared" si="8"/>
        <v>11665.057382999998</v>
      </c>
      <c r="BV68" s="81">
        <f t="shared" si="24"/>
        <v>1039.8636330000022</v>
      </c>
      <c r="BW68" s="81">
        <f t="shared" si="25"/>
        <v>20613.775650000003</v>
      </c>
      <c r="BX68" s="81">
        <f t="shared" si="26"/>
        <v>4469.5753499999955</v>
      </c>
      <c r="BY68" s="81">
        <f t="shared" si="27"/>
        <v>0</v>
      </c>
      <c r="BZ68" s="81">
        <f t="shared" si="28"/>
        <v>0</v>
      </c>
      <c r="CA68" s="81">
        <f t="shared" si="29"/>
        <v>0</v>
      </c>
      <c r="CB68" s="89">
        <f t="shared" si="30"/>
        <v>51987.731239000001</v>
      </c>
      <c r="CC68" s="91" t="str">
        <f t="shared" si="9"/>
        <v/>
      </c>
      <c r="CD68" s="218">
        <f t="shared" si="31"/>
        <v>0.46500000000000002</v>
      </c>
      <c r="CE68" s="135">
        <f t="shared" si="10"/>
        <v>0</v>
      </c>
      <c r="CF68" s="141" t="str">
        <f t="shared" si="32"/>
        <v/>
      </c>
      <c r="CG68" s="144" t="str">
        <f t="shared" si="33"/>
        <v/>
      </c>
      <c r="CH68" s="81" t="str">
        <f t="shared" si="11"/>
        <v/>
      </c>
      <c r="CI68" s="142" t="str">
        <f t="shared" si="34"/>
        <v/>
      </c>
      <c r="CJ68" s="142" t="str">
        <f t="shared" si="12"/>
        <v/>
      </c>
      <c r="CK68" s="142" t="str">
        <f t="shared" si="13"/>
        <v/>
      </c>
      <c r="CL68" s="142" t="str">
        <f t="shared" si="14"/>
        <v/>
      </c>
      <c r="CM68" s="142" t="str">
        <f t="shared" si="15"/>
        <v/>
      </c>
      <c r="CN68" s="215" t="str">
        <f t="shared" si="35"/>
        <v/>
      </c>
      <c r="CO68" s="142" t="str">
        <f t="shared" si="16"/>
        <v/>
      </c>
      <c r="CP68" s="81" t="str">
        <f t="shared" si="17"/>
        <v/>
      </c>
      <c r="CQ68" s="81" t="str">
        <f t="shared" si="18"/>
        <v/>
      </c>
      <c r="CR68" s="81" t="str">
        <f t="shared" si="19"/>
        <v/>
      </c>
      <c r="CS68" s="145"/>
      <c r="CX68" s="82">
        <f t="shared" si="36"/>
        <v>63</v>
      </c>
      <c r="CY68" s="81">
        <f t="shared" si="37"/>
        <v>738.91502099999991</v>
      </c>
      <c r="CZ68" s="81">
        <f t="shared" si="38"/>
        <v>1727.397121</v>
      </c>
      <c r="DA68" s="81">
        <f t="shared" si="39"/>
        <v>2043.5586210000004</v>
      </c>
      <c r="DB68" s="81">
        <f t="shared" si="40"/>
        <v>4699.7510050000001</v>
      </c>
      <c r="DC68" s="81">
        <f t="shared" si="41"/>
        <v>4926.837454999999</v>
      </c>
      <c r="DD68" s="81">
        <f t="shared" si="42"/>
        <v>11665.057382999998</v>
      </c>
      <c r="DE68" s="81">
        <f t="shared" si="43"/>
        <v>1039.8636330000022</v>
      </c>
      <c r="DF68" s="81">
        <f t="shared" si="44"/>
        <v>20613.775650000003</v>
      </c>
      <c r="DG68" s="81">
        <f t="shared" si="45"/>
        <v>4469.5753499999955</v>
      </c>
      <c r="DH68" s="81">
        <f t="shared" si="49"/>
        <v>24999.994999999995</v>
      </c>
      <c r="DI68" s="81">
        <f>(350000-BH68)*BJ68</f>
        <v>80999.994600000005</v>
      </c>
      <c r="DJ68" s="81">
        <f t="shared" si="47"/>
        <v>0</v>
      </c>
    </row>
    <row r="69" spans="17:114" s="74" customFormat="1">
      <c r="Q69" s="213">
        <v>42619</v>
      </c>
      <c r="R69" s="74" t="s">
        <v>64</v>
      </c>
      <c r="S69" s="102" t="s">
        <v>55</v>
      </c>
      <c r="T69" s="104">
        <v>0.1</v>
      </c>
      <c r="U69" s="104">
        <v>0.05</v>
      </c>
      <c r="V69" s="104">
        <v>0</v>
      </c>
      <c r="W69" s="104">
        <v>0.02</v>
      </c>
      <c r="X69" s="128">
        <f t="shared" si="48"/>
        <v>2.7000000000000003E-2</v>
      </c>
      <c r="Y69" s="155">
        <v>0.19</v>
      </c>
      <c r="Z69" s="214">
        <v>2237</v>
      </c>
      <c r="AA69" s="120">
        <v>11475</v>
      </c>
      <c r="AB69" s="81">
        <v>12947</v>
      </c>
      <c r="AC69" s="105">
        <v>0.15</v>
      </c>
      <c r="AD69" s="120">
        <f t="shared" si="0"/>
        <v>12947.01</v>
      </c>
      <c r="AE69" s="81">
        <v>43176</v>
      </c>
      <c r="AF69" s="105">
        <v>0.19</v>
      </c>
      <c r="AG69" s="120">
        <f t="shared" si="1"/>
        <v>43176.01</v>
      </c>
      <c r="AH69" s="81">
        <v>45282</v>
      </c>
      <c r="AI69" s="105">
        <v>0.22</v>
      </c>
      <c r="AJ69" s="120">
        <f t="shared" si="2"/>
        <v>45282.01</v>
      </c>
      <c r="AK69" s="81">
        <v>86351</v>
      </c>
      <c r="AL69" s="105">
        <v>0.27500000000000002</v>
      </c>
      <c r="AM69" s="120">
        <f t="shared" si="20"/>
        <v>86351.01</v>
      </c>
      <c r="AN69" s="81">
        <v>90563</v>
      </c>
      <c r="AO69" s="105">
        <v>0.29499999999999998</v>
      </c>
      <c r="AP69" s="120">
        <f t="shared" si="21"/>
        <v>90563.01</v>
      </c>
      <c r="AQ69" s="81">
        <v>140388</v>
      </c>
      <c r="AR69" s="105">
        <v>0.35</v>
      </c>
      <c r="AS69" s="120">
        <f t="shared" si="22"/>
        <v>140388.01</v>
      </c>
      <c r="AT69" s="81">
        <v>200000</v>
      </c>
      <c r="AU69" s="105">
        <v>0.40500000000000003</v>
      </c>
      <c r="AV69" s="120">
        <v>200000.01</v>
      </c>
      <c r="AW69" s="81">
        <v>1000000000</v>
      </c>
      <c r="AX69" s="105">
        <v>0.44500000000000001</v>
      </c>
      <c r="AY69" s="120"/>
      <c r="AZ69" s="81"/>
      <c r="BA69" s="105"/>
      <c r="BB69" s="120"/>
      <c r="BC69" s="81"/>
      <c r="BD69" s="105"/>
      <c r="BE69" s="120"/>
      <c r="BF69" s="81"/>
      <c r="BG69" s="105"/>
      <c r="BH69" s="120"/>
      <c r="BI69" s="81"/>
      <c r="BJ69" s="105"/>
      <c r="BK69" s="120"/>
      <c r="BL69" s="81"/>
      <c r="BM69" s="105"/>
      <c r="BN69" s="71">
        <v>11474</v>
      </c>
      <c r="BO69" s="82">
        <f t="shared" si="23"/>
        <v>220.95</v>
      </c>
      <c r="BP69" s="81">
        <f t="shared" si="3"/>
        <v>5743.5081</v>
      </c>
      <c r="BQ69" s="81">
        <f t="shared" si="4"/>
        <v>463.31779999999958</v>
      </c>
      <c r="BR69" s="81">
        <f t="shared" si="5"/>
        <v>11293.972250000001</v>
      </c>
      <c r="BS69" s="81">
        <f t="shared" si="6"/>
        <v>1242.5370500000015</v>
      </c>
      <c r="BT69" s="81">
        <f t="shared" si="7"/>
        <v>17438.746500000001</v>
      </c>
      <c r="BU69" s="81">
        <f t="shared" si="8"/>
        <v>3892.8559499999965</v>
      </c>
      <c r="BV69" s="81">
        <f t="shared" si="24"/>
        <v>0</v>
      </c>
      <c r="BW69" s="81">
        <f t="shared" si="25"/>
        <v>0</v>
      </c>
      <c r="BX69" s="81">
        <f t="shared" si="26"/>
        <v>0</v>
      </c>
      <c r="BY69" s="81">
        <f t="shared" si="27"/>
        <v>0</v>
      </c>
      <c r="BZ69" s="81">
        <f t="shared" si="28"/>
        <v>0</v>
      </c>
      <c r="CA69" s="81">
        <f t="shared" si="29"/>
        <v>0</v>
      </c>
      <c r="CB69" s="89">
        <f t="shared" si="30"/>
        <v>40295.887650000004</v>
      </c>
      <c r="CC69" s="91" t="str">
        <f t="shared" si="9"/>
        <v/>
      </c>
      <c r="CD69" s="218">
        <f t="shared" si="31"/>
        <v>0.40500000000000003</v>
      </c>
      <c r="CE69" s="135">
        <f t="shared" si="10"/>
        <v>0</v>
      </c>
      <c r="CF69" s="141" t="str">
        <f t="shared" si="32"/>
        <v/>
      </c>
      <c r="CG69" s="144" t="str">
        <f t="shared" si="33"/>
        <v/>
      </c>
      <c r="CH69" s="81" t="str">
        <f t="shared" si="11"/>
        <v/>
      </c>
      <c r="CI69" s="142" t="str">
        <f t="shared" si="34"/>
        <v/>
      </c>
      <c r="CJ69" s="142" t="str">
        <f t="shared" si="12"/>
        <v/>
      </c>
      <c r="CK69" s="142" t="str">
        <f t="shared" si="13"/>
        <v/>
      </c>
      <c r="CL69" s="142" t="str">
        <f t="shared" si="14"/>
        <v/>
      </c>
      <c r="CM69" s="142" t="str">
        <f t="shared" si="15"/>
        <v/>
      </c>
      <c r="CN69" s="215" t="str">
        <f t="shared" si="35"/>
        <v/>
      </c>
      <c r="CO69" s="142" t="str">
        <f t="shared" si="16"/>
        <v/>
      </c>
      <c r="CP69" s="81" t="str">
        <f t="shared" si="17"/>
        <v/>
      </c>
      <c r="CQ69" s="81" t="str">
        <f t="shared" si="18"/>
        <v/>
      </c>
      <c r="CR69" s="81" t="str">
        <f t="shared" si="19"/>
        <v/>
      </c>
      <c r="CS69" s="145"/>
      <c r="CX69" s="82">
        <f t="shared" si="36"/>
        <v>220.95</v>
      </c>
      <c r="CY69" s="81">
        <f t="shared" si="37"/>
        <v>5743.5081</v>
      </c>
      <c r="CZ69" s="81">
        <f t="shared" si="38"/>
        <v>463.31779999999958</v>
      </c>
      <c r="DA69" s="81">
        <f t="shared" si="39"/>
        <v>11293.972250000001</v>
      </c>
      <c r="DB69" s="81">
        <f t="shared" si="40"/>
        <v>1242.5370500000015</v>
      </c>
      <c r="DC69" s="81">
        <f t="shared" si="41"/>
        <v>17438.746500000001</v>
      </c>
      <c r="DD69" s="81">
        <f t="shared" si="42"/>
        <v>24142.855949999997</v>
      </c>
      <c r="DE69" s="81">
        <f>(350000-AV69)*AX69</f>
        <v>66749.995549999992</v>
      </c>
      <c r="DF69" s="81">
        <f t="shared" si="44"/>
        <v>0</v>
      </c>
      <c r="DG69" s="81">
        <f t="shared" si="45"/>
        <v>0</v>
      </c>
      <c r="DH69" s="81">
        <f t="shared" si="49"/>
        <v>0</v>
      </c>
      <c r="DI69" s="81">
        <f t="shared" si="46"/>
        <v>0</v>
      </c>
      <c r="DJ69" s="81">
        <f t="shared" si="47"/>
        <v>0</v>
      </c>
    </row>
    <row r="70" spans="17:114" s="74" customFormat="1">
      <c r="Q70" s="213">
        <v>42619</v>
      </c>
      <c r="R70" s="74" t="s">
        <v>65</v>
      </c>
      <c r="S70" s="102" t="s">
        <v>4</v>
      </c>
      <c r="T70" s="104">
        <v>0.1</v>
      </c>
      <c r="U70" s="104">
        <v>0.13</v>
      </c>
      <c r="V70" s="104">
        <v>0</v>
      </c>
      <c r="W70" s="104">
        <v>0.02</v>
      </c>
      <c r="X70" s="128">
        <f t="shared" si="48"/>
        <v>3.5000000000000003E-2</v>
      </c>
      <c r="Y70" s="155">
        <v>0.2288</v>
      </c>
      <c r="Z70" s="214">
        <v>2237</v>
      </c>
      <c r="AA70" s="120">
        <v>11475</v>
      </c>
      <c r="AB70" s="81">
        <v>14585</v>
      </c>
      <c r="AC70" s="105">
        <v>0.15</v>
      </c>
      <c r="AD70" s="120">
        <f t="shared" si="0"/>
        <v>14585.01</v>
      </c>
      <c r="AE70" s="81">
        <v>19160</v>
      </c>
      <c r="AF70" s="105">
        <v>0.251</v>
      </c>
      <c r="AG70" s="120">
        <f t="shared" si="1"/>
        <v>19160.009999999998</v>
      </c>
      <c r="AH70" s="81">
        <v>41563</v>
      </c>
      <c r="AI70" s="105">
        <v>0.20050000000000001</v>
      </c>
      <c r="AJ70" s="120">
        <f t="shared" si="2"/>
        <v>41563.01</v>
      </c>
      <c r="AK70" s="81">
        <v>45282</v>
      </c>
      <c r="AL70" s="105">
        <v>0.24149999999999999</v>
      </c>
      <c r="AM70" s="120">
        <f>AK70+0.01</f>
        <v>45282.01</v>
      </c>
      <c r="AN70" s="81">
        <v>73142</v>
      </c>
      <c r="AO70" s="105">
        <v>0.29649999999999999</v>
      </c>
      <c r="AP70" s="120">
        <f>AN70+0.01</f>
        <v>73142.009999999995</v>
      </c>
      <c r="AQ70" s="81">
        <v>83075</v>
      </c>
      <c r="AR70" s="105">
        <v>0.31480000000000002</v>
      </c>
      <c r="AS70" s="120">
        <f t="shared" si="22"/>
        <v>83075.009999999995</v>
      </c>
      <c r="AT70" s="81">
        <v>86177</v>
      </c>
      <c r="AU70" s="105">
        <v>0.33889999999999998</v>
      </c>
      <c r="AV70" s="120">
        <f>AT70+0.01</f>
        <v>86177.01</v>
      </c>
      <c r="AW70" s="81">
        <v>90563</v>
      </c>
      <c r="AX70" s="105">
        <v>0.37909999999999999</v>
      </c>
      <c r="AY70" s="120">
        <f>AW70+0.01</f>
        <v>90563.01</v>
      </c>
      <c r="AZ70" s="81">
        <v>140388</v>
      </c>
      <c r="BA70" s="105">
        <v>0.43409999999999999</v>
      </c>
      <c r="BB70" s="120">
        <f>AZ70+0.01</f>
        <v>140388.01</v>
      </c>
      <c r="BC70" s="81">
        <v>150000</v>
      </c>
      <c r="BD70" s="105">
        <v>0.46410000000000001</v>
      </c>
      <c r="BE70" s="120">
        <f>BC70+0.01</f>
        <v>150000.01</v>
      </c>
      <c r="BF70" s="81">
        <v>200000</v>
      </c>
      <c r="BG70" s="105">
        <v>0.47970000000000002</v>
      </c>
      <c r="BH70" s="120">
        <f>BF70+0.01</f>
        <v>200000.01</v>
      </c>
      <c r="BI70" s="81">
        <v>220000</v>
      </c>
      <c r="BJ70" s="105">
        <v>0.51970000000000005</v>
      </c>
      <c r="BK70" s="120">
        <f>BI70+0.01</f>
        <v>220000.01</v>
      </c>
      <c r="BL70" s="81">
        <v>1000000000</v>
      </c>
      <c r="BM70" s="105">
        <v>0.5353</v>
      </c>
      <c r="BN70" s="71">
        <v>11474</v>
      </c>
      <c r="BO70" s="82">
        <f t="shared" si="23"/>
        <v>466.65</v>
      </c>
      <c r="BP70" s="81">
        <f t="shared" si="3"/>
        <v>1148.32249</v>
      </c>
      <c r="BQ70" s="81">
        <f t="shared" si="4"/>
        <v>4491.7994950000002</v>
      </c>
      <c r="BR70" s="81">
        <f>+IF($G$19&gt;=AK70,((AK70-AJ70)*AL70),IF(($G$19&lt;AK70)*($G$19&gt;AJ70),(($G$19-AJ70)*AL70),0))</f>
        <v>898.13608499999953</v>
      </c>
      <c r="BS70" s="81">
        <f t="shared" si="6"/>
        <v>8260.4870349999983</v>
      </c>
      <c r="BT70" s="81">
        <f t="shared" si="7"/>
        <v>3126.9052520000018</v>
      </c>
      <c r="BU70" s="81">
        <f t="shared" si="8"/>
        <v>1051.2644110000017</v>
      </c>
      <c r="BV70" s="81">
        <f t="shared" si="24"/>
        <v>1662.728809000002</v>
      </c>
      <c r="BW70" s="81">
        <f t="shared" si="25"/>
        <v>21629.028159000001</v>
      </c>
      <c r="BX70" s="81">
        <f t="shared" si="26"/>
        <v>4460.9245589999955</v>
      </c>
      <c r="BY70" s="81">
        <f t="shared" si="27"/>
        <v>0</v>
      </c>
      <c r="BZ70" s="81">
        <f t="shared" si="28"/>
        <v>0</v>
      </c>
      <c r="CA70" s="81">
        <f t="shared" si="29"/>
        <v>0</v>
      </c>
      <c r="CB70" s="89">
        <f t="shared" si="30"/>
        <v>47196.246295000004</v>
      </c>
      <c r="CC70" s="91">
        <f t="shared" si="9"/>
        <v>47196.246295000004</v>
      </c>
      <c r="CD70" s="218">
        <f t="shared" si="31"/>
        <v>0.46410000000000001</v>
      </c>
      <c r="CE70" s="135">
        <f t="shared" si="10"/>
        <v>0</v>
      </c>
      <c r="CF70" s="141">
        <f t="shared" si="32"/>
        <v>0.46410000000000001</v>
      </c>
      <c r="CG70" s="144">
        <f t="shared" si="33"/>
        <v>3.5000000000000003E-2</v>
      </c>
      <c r="CH70" s="81">
        <f t="shared" si="11"/>
        <v>0</v>
      </c>
      <c r="CI70" s="142">
        <f t="shared" si="34"/>
        <v>0</v>
      </c>
      <c r="CJ70" s="142">
        <f t="shared" si="12"/>
        <v>0</v>
      </c>
      <c r="CK70" s="142">
        <f t="shared" si="13"/>
        <v>0</v>
      </c>
      <c r="CL70" s="142">
        <f t="shared" si="14"/>
        <v>0</v>
      </c>
      <c r="CM70" s="142">
        <f t="shared" si="15"/>
        <v>0</v>
      </c>
      <c r="CN70" s="215">
        <f t="shared" si="35"/>
        <v>0.2288</v>
      </c>
      <c r="CO70" s="142">
        <f t="shared" si="16"/>
        <v>0</v>
      </c>
      <c r="CP70" s="81">
        <f t="shared" si="17"/>
        <v>0</v>
      </c>
      <c r="CQ70" s="81">
        <f t="shared" si="18"/>
        <v>0</v>
      </c>
      <c r="CR70" s="81">
        <f t="shared" si="19"/>
        <v>0</v>
      </c>
      <c r="CS70" s="145"/>
      <c r="CX70" s="82">
        <f t="shared" si="36"/>
        <v>466.65</v>
      </c>
      <c r="CY70" s="81">
        <f t="shared" si="37"/>
        <v>1148.32249</v>
      </c>
      <c r="CZ70" s="81">
        <f t="shared" si="38"/>
        <v>4491.7994950000002</v>
      </c>
      <c r="DA70" s="81">
        <f t="shared" si="39"/>
        <v>898.13608499999953</v>
      </c>
      <c r="DB70" s="81">
        <f t="shared" si="40"/>
        <v>8260.4870349999983</v>
      </c>
      <c r="DC70" s="81">
        <f t="shared" si="41"/>
        <v>3126.9052520000018</v>
      </c>
      <c r="DD70" s="81">
        <f t="shared" si="42"/>
        <v>1051.2644110000017</v>
      </c>
      <c r="DE70" s="81">
        <f t="shared" si="43"/>
        <v>1662.728809000002</v>
      </c>
      <c r="DF70" s="81">
        <f t="shared" si="44"/>
        <v>21629.028159000001</v>
      </c>
      <c r="DG70" s="81">
        <f t="shared" si="45"/>
        <v>4460.9245589999955</v>
      </c>
      <c r="DH70" s="81">
        <f t="shared" si="49"/>
        <v>23984.995202999995</v>
      </c>
      <c r="DI70" s="81">
        <f t="shared" si="46"/>
        <v>10393.994802999996</v>
      </c>
      <c r="DJ70" s="81">
        <f>(350000-BK70)*BM70</f>
        <v>69588.994647</v>
      </c>
    </row>
    <row r="71" spans="17:114" s="74" customFormat="1">
      <c r="Q71" s="213">
        <v>42619</v>
      </c>
      <c r="R71" s="74" t="s">
        <v>65</v>
      </c>
      <c r="S71" s="102" t="s">
        <v>56</v>
      </c>
      <c r="T71" s="104">
        <v>0.1</v>
      </c>
      <c r="U71" s="104">
        <v>0.05</v>
      </c>
      <c r="V71" s="104">
        <v>0.08</v>
      </c>
      <c r="W71" s="104">
        <v>0.02</v>
      </c>
      <c r="X71" s="128">
        <f t="shared" si="48"/>
        <v>0.115</v>
      </c>
      <c r="Y71" s="155">
        <v>0.2288</v>
      </c>
      <c r="Z71" s="210">
        <v>2237</v>
      </c>
      <c r="AA71" s="120">
        <v>11475</v>
      </c>
      <c r="AB71" s="81">
        <v>14585</v>
      </c>
      <c r="AC71" s="105">
        <v>0.15</v>
      </c>
      <c r="AD71" s="120">
        <f t="shared" ref="AD71" si="50">AB71+0.01</f>
        <v>14585.01</v>
      </c>
      <c r="AE71" s="81">
        <v>19160</v>
      </c>
      <c r="AF71" s="105">
        <v>0.251</v>
      </c>
      <c r="AG71" s="120">
        <f t="shared" ref="AG71" si="51">AE71+0.01</f>
        <v>19160.009999999998</v>
      </c>
      <c r="AH71" s="81">
        <v>41563</v>
      </c>
      <c r="AI71" s="105">
        <v>0.20050000000000001</v>
      </c>
      <c r="AJ71" s="120">
        <f t="shared" ref="AJ71" si="52">AH71+0.01</f>
        <v>41563.01</v>
      </c>
      <c r="AK71" s="81">
        <v>45282</v>
      </c>
      <c r="AL71" s="105">
        <v>0.24149999999999999</v>
      </c>
      <c r="AM71" s="120">
        <f>AK71+0.01</f>
        <v>45282.01</v>
      </c>
      <c r="AN71" s="81">
        <v>73142</v>
      </c>
      <c r="AO71" s="105">
        <v>0.29649999999999999</v>
      </c>
      <c r="AP71" s="120">
        <f>AN71+0.01</f>
        <v>73142.009999999995</v>
      </c>
      <c r="AQ71" s="81">
        <v>83075</v>
      </c>
      <c r="AR71" s="105">
        <v>0.31480000000000002</v>
      </c>
      <c r="AS71" s="120">
        <f t="shared" ref="AS71" si="53">AQ71+0.01</f>
        <v>83075.009999999995</v>
      </c>
      <c r="AT71" s="81">
        <v>86177</v>
      </c>
      <c r="AU71" s="105">
        <v>0.33889999999999998</v>
      </c>
      <c r="AV71" s="120">
        <f>AT71+0.01</f>
        <v>86177.01</v>
      </c>
      <c r="AW71" s="81">
        <v>90563</v>
      </c>
      <c r="AX71" s="105">
        <v>0.37909999999999999</v>
      </c>
      <c r="AY71" s="120">
        <f>AW71+0.01</f>
        <v>90563.01</v>
      </c>
      <c r="AZ71" s="81">
        <v>140388</v>
      </c>
      <c r="BA71" s="105">
        <v>0.43409999999999999</v>
      </c>
      <c r="BB71" s="120">
        <f>AZ71+0.01</f>
        <v>140388.01</v>
      </c>
      <c r="BC71" s="81">
        <v>150000</v>
      </c>
      <c r="BD71" s="105">
        <v>0.46410000000000001</v>
      </c>
      <c r="BE71" s="120">
        <f>BC71+0.01</f>
        <v>150000.01</v>
      </c>
      <c r="BF71" s="81">
        <v>200000</v>
      </c>
      <c r="BG71" s="105">
        <v>0.47970000000000002</v>
      </c>
      <c r="BH71" s="120">
        <f>BF71+0.01</f>
        <v>200000.01</v>
      </c>
      <c r="BI71" s="81">
        <v>220000</v>
      </c>
      <c r="BJ71" s="105">
        <v>0.51970000000000005</v>
      </c>
      <c r="BK71" s="120">
        <f>BI71+0.01</f>
        <v>220000.01</v>
      </c>
      <c r="BL71" s="81">
        <v>1000000000</v>
      </c>
      <c r="BM71" s="105">
        <v>0.5353</v>
      </c>
      <c r="BN71" s="71">
        <v>11474</v>
      </c>
      <c r="BO71" s="82">
        <f t="shared" si="23"/>
        <v>466.65</v>
      </c>
      <c r="BP71" s="81">
        <f t="shared" si="3"/>
        <v>1148.32249</v>
      </c>
      <c r="BQ71" s="81">
        <f t="shared" si="4"/>
        <v>4491.7994950000002</v>
      </c>
      <c r="BR71" s="81">
        <f>+IF($G$19&gt;=AK71,((AK71-AJ71)*AL71),IF(($G$19&lt;AK71)*($G$19&gt;AJ71),(($G$19-AJ71)*AL71),0))</f>
        <v>898.13608499999953</v>
      </c>
      <c r="BS71" s="81">
        <f t="shared" si="6"/>
        <v>8260.4870349999983</v>
      </c>
      <c r="BT71" s="81">
        <f t="shared" si="7"/>
        <v>3126.9052520000018</v>
      </c>
      <c r="BU71" s="81">
        <f t="shared" si="8"/>
        <v>1051.2644110000017</v>
      </c>
      <c r="BV71" s="81">
        <f t="shared" si="24"/>
        <v>1662.728809000002</v>
      </c>
      <c r="BW71" s="81">
        <f t="shared" si="25"/>
        <v>21629.028159000001</v>
      </c>
      <c r="BX71" s="81">
        <f t="shared" si="26"/>
        <v>4460.9245589999955</v>
      </c>
      <c r="BY71" s="81">
        <f t="shared" si="27"/>
        <v>0</v>
      </c>
      <c r="BZ71" s="81">
        <f t="shared" si="28"/>
        <v>0</v>
      </c>
      <c r="CA71" s="81">
        <f t="shared" si="29"/>
        <v>0</v>
      </c>
      <c r="CB71" s="89">
        <f t="shared" si="30"/>
        <v>47196.246295000004</v>
      </c>
      <c r="CC71" s="91" t="str">
        <f t="shared" si="9"/>
        <v/>
      </c>
      <c r="CD71" s="218">
        <f t="shared" si="31"/>
        <v>0.46410000000000001</v>
      </c>
      <c r="CE71" s="135">
        <f t="shared" si="10"/>
        <v>0</v>
      </c>
      <c r="CF71" s="141" t="str">
        <f t="shared" si="32"/>
        <v/>
      </c>
      <c r="CG71" s="144" t="str">
        <f t="shared" si="33"/>
        <v/>
      </c>
      <c r="CH71" s="81" t="str">
        <f t="shared" si="11"/>
        <v/>
      </c>
      <c r="CI71" s="142" t="str">
        <f t="shared" si="34"/>
        <v/>
      </c>
      <c r="CJ71" s="142" t="str">
        <f t="shared" si="12"/>
        <v/>
      </c>
      <c r="CK71" s="142" t="str">
        <f t="shared" si="13"/>
        <v/>
      </c>
      <c r="CL71" s="142" t="str">
        <f t="shared" si="14"/>
        <v/>
      </c>
      <c r="CM71" s="142" t="str">
        <f t="shared" si="15"/>
        <v/>
      </c>
      <c r="CN71" s="143" t="str">
        <f t="shared" si="35"/>
        <v/>
      </c>
      <c r="CO71" s="142" t="str">
        <f t="shared" si="16"/>
        <v/>
      </c>
      <c r="CP71" s="81" t="str">
        <f t="shared" si="17"/>
        <v/>
      </c>
      <c r="CQ71" s="81" t="str">
        <f t="shared" si="18"/>
        <v/>
      </c>
      <c r="CR71" s="81" t="str">
        <f t="shared" si="19"/>
        <v/>
      </c>
      <c r="CS71" s="145"/>
      <c r="CX71" s="82">
        <f t="shared" si="36"/>
        <v>466.65</v>
      </c>
      <c r="CY71" s="81">
        <f t="shared" si="37"/>
        <v>1148.32249</v>
      </c>
      <c r="CZ71" s="81">
        <f t="shared" si="38"/>
        <v>4491.7994950000002</v>
      </c>
      <c r="DA71" s="81">
        <f t="shared" si="39"/>
        <v>898.13608499999953</v>
      </c>
      <c r="DB71" s="81">
        <f t="shared" si="40"/>
        <v>8260.4870349999983</v>
      </c>
      <c r="DC71" s="81">
        <f t="shared" si="41"/>
        <v>3126.9052520000018</v>
      </c>
      <c r="DD71" s="81">
        <f t="shared" si="42"/>
        <v>1051.2644110000017</v>
      </c>
      <c r="DE71" s="81">
        <f t="shared" si="43"/>
        <v>1662.728809000002</v>
      </c>
      <c r="DF71" s="81">
        <f t="shared" si="44"/>
        <v>21629.028159000001</v>
      </c>
      <c r="DG71" s="81">
        <f t="shared" si="45"/>
        <v>4460.9245589999955</v>
      </c>
      <c r="DH71" s="81">
        <f t="shared" si="49"/>
        <v>23984.995202999995</v>
      </c>
      <c r="DI71" s="81">
        <f t="shared" si="46"/>
        <v>10393.994802999996</v>
      </c>
      <c r="DJ71" s="81">
        <f>(350000-BK71)*BM71</f>
        <v>69588.994647</v>
      </c>
    </row>
    <row r="72" spans="17:114" s="74" customFormat="1">
      <c r="Q72" s="213">
        <v>42619</v>
      </c>
      <c r="R72" s="74" t="s">
        <v>64</v>
      </c>
      <c r="S72" s="102" t="s">
        <v>57</v>
      </c>
      <c r="T72" s="104">
        <v>0.1</v>
      </c>
      <c r="U72" s="104">
        <v>0.14000000000000001</v>
      </c>
      <c r="V72" s="104">
        <v>0</v>
      </c>
      <c r="W72" s="104">
        <v>0.03</v>
      </c>
      <c r="X72" s="128">
        <f t="shared" si="48"/>
        <v>4.7E-2</v>
      </c>
      <c r="Y72" s="155">
        <v>0.25779999999999997</v>
      </c>
      <c r="Z72" s="210">
        <v>2237</v>
      </c>
      <c r="AA72" s="120">
        <v>11475</v>
      </c>
      <c r="AB72" s="81">
        <v>11571</v>
      </c>
      <c r="AC72" s="105">
        <v>0.15</v>
      </c>
      <c r="AD72" s="120">
        <f t="shared" si="0"/>
        <v>11571.01</v>
      </c>
      <c r="AE72" s="81">
        <v>17000</v>
      </c>
      <c r="AF72" s="105">
        <v>0.248</v>
      </c>
      <c r="AG72" s="120">
        <f t="shared" si="1"/>
        <v>17000.009999999998</v>
      </c>
      <c r="AH72" s="81">
        <v>24000</v>
      </c>
      <c r="AI72" s="105">
        <v>0.29799999999999999</v>
      </c>
      <c r="AJ72" s="120">
        <f t="shared" si="2"/>
        <v>24000.01</v>
      </c>
      <c r="AK72" s="81">
        <v>31984</v>
      </c>
      <c r="AL72" s="105">
        <v>0.248</v>
      </c>
      <c r="AM72" s="120">
        <f>AK72+0.01</f>
        <v>31984.01</v>
      </c>
      <c r="AN72" s="81">
        <v>45282</v>
      </c>
      <c r="AO72" s="105">
        <v>0.28799999999999998</v>
      </c>
      <c r="AP72" s="120">
        <f>AN72+0.01</f>
        <v>45282.01</v>
      </c>
      <c r="AQ72" s="81">
        <v>63969</v>
      </c>
      <c r="AR72" s="105">
        <v>0.34300000000000003</v>
      </c>
      <c r="AS72" s="120">
        <f t="shared" si="22"/>
        <v>63969.01</v>
      </c>
      <c r="AT72" s="81">
        <v>90563</v>
      </c>
      <c r="AU72" s="105">
        <v>0.372</v>
      </c>
      <c r="AV72" s="120">
        <f>AT72+0.01</f>
        <v>90563.01</v>
      </c>
      <c r="AW72" s="81">
        <v>98314</v>
      </c>
      <c r="AX72" s="105">
        <v>0.42699999999999999</v>
      </c>
      <c r="AY72" s="120">
        <f>AW72+0.01</f>
        <v>98314.01</v>
      </c>
      <c r="AZ72" s="81">
        <v>140388</v>
      </c>
      <c r="BA72" s="105">
        <v>0.44369999999999998</v>
      </c>
      <c r="BB72" s="120">
        <f>AZ72+0.01</f>
        <v>140388.01</v>
      </c>
      <c r="BC72" s="81">
        <v>200000</v>
      </c>
      <c r="BD72" s="105">
        <v>0.47370000000000001</v>
      </c>
      <c r="BE72" s="120">
        <v>220000.01</v>
      </c>
      <c r="BF72" s="81">
        <v>1000000000</v>
      </c>
      <c r="BG72" s="105">
        <v>0.51370000000000005</v>
      </c>
      <c r="BH72" s="120"/>
      <c r="BI72" s="81"/>
      <c r="BJ72" s="105"/>
      <c r="BK72" s="120"/>
      <c r="BL72" s="81"/>
      <c r="BM72" s="105"/>
      <c r="BN72" s="71">
        <v>11474</v>
      </c>
      <c r="BO72" s="82">
        <f t="shared" si="23"/>
        <v>14.549999999999999</v>
      </c>
      <c r="BP72" s="81">
        <f t="shared" si="3"/>
        <v>1346.3895199999999</v>
      </c>
      <c r="BQ72" s="81">
        <f t="shared" si="4"/>
        <v>2085.9970200000002</v>
      </c>
      <c r="BR72" s="81">
        <f>+IF($G$19&gt;=AK72,((AK72-AJ72)*AL72),IF(($G$19&lt;AK72)*($G$19&gt;AJ72),(($G$19-AJ72)*AL72),0))</f>
        <v>1980.0295200000003</v>
      </c>
      <c r="BS72" s="81">
        <f t="shared" si="6"/>
        <v>3829.8211200000001</v>
      </c>
      <c r="BT72" s="81">
        <f t="shared" si="7"/>
        <v>6409.6375699999999</v>
      </c>
      <c r="BU72" s="81">
        <f t="shared" si="8"/>
        <v>9892.9642799999983</v>
      </c>
      <c r="BV72" s="81">
        <f t="shared" si="24"/>
        <v>3309.672730000002</v>
      </c>
      <c r="BW72" s="81">
        <f t="shared" si="25"/>
        <v>18668.229363000002</v>
      </c>
      <c r="BX72" s="81">
        <f t="shared" si="26"/>
        <v>4553.1996629999958</v>
      </c>
      <c r="BY72" s="81">
        <f t="shared" si="27"/>
        <v>0</v>
      </c>
      <c r="BZ72" s="81">
        <f t="shared" si="28"/>
        <v>0</v>
      </c>
      <c r="CA72" s="81">
        <f t="shared" si="29"/>
        <v>0</v>
      </c>
      <c r="CB72" s="89">
        <f t="shared" si="30"/>
        <v>52090.490785999995</v>
      </c>
      <c r="CC72" s="91" t="str">
        <f t="shared" si="9"/>
        <v/>
      </c>
      <c r="CD72" s="218">
        <f t="shared" si="31"/>
        <v>0.47370000000000001</v>
      </c>
      <c r="CE72" s="135">
        <f t="shared" si="10"/>
        <v>0</v>
      </c>
      <c r="CF72" s="141" t="str">
        <f t="shared" si="32"/>
        <v/>
      </c>
      <c r="CG72" s="144" t="str">
        <f t="shared" si="33"/>
        <v/>
      </c>
      <c r="CH72" s="81" t="str">
        <f t="shared" si="11"/>
        <v/>
      </c>
      <c r="CI72" s="142" t="str">
        <f t="shared" si="34"/>
        <v/>
      </c>
      <c r="CJ72" s="142" t="str">
        <f t="shared" si="12"/>
        <v/>
      </c>
      <c r="CK72" s="142" t="str">
        <f t="shared" si="13"/>
        <v/>
      </c>
      <c r="CL72" s="142" t="str">
        <f t="shared" si="14"/>
        <v/>
      </c>
      <c r="CM72" s="142" t="str">
        <f t="shared" si="15"/>
        <v/>
      </c>
      <c r="CN72" s="215" t="str">
        <f t="shared" si="35"/>
        <v/>
      </c>
      <c r="CO72" s="142" t="str">
        <f t="shared" si="16"/>
        <v/>
      </c>
      <c r="CP72" s="81" t="str">
        <f t="shared" si="17"/>
        <v/>
      </c>
      <c r="CQ72" s="81" t="str">
        <f t="shared" si="18"/>
        <v/>
      </c>
      <c r="CR72" s="81" t="str">
        <f t="shared" si="19"/>
        <v/>
      </c>
      <c r="CS72" s="145"/>
      <c r="CX72" s="82">
        <f t="shared" si="36"/>
        <v>14.549999999999999</v>
      </c>
      <c r="CY72" s="81">
        <f t="shared" si="37"/>
        <v>1346.3895199999999</v>
      </c>
      <c r="CZ72" s="81">
        <f t="shared" si="38"/>
        <v>2085.9970200000002</v>
      </c>
      <c r="DA72" s="81">
        <f t="shared" si="39"/>
        <v>1980.0295200000003</v>
      </c>
      <c r="DB72" s="81">
        <f t="shared" si="40"/>
        <v>3829.8211200000001</v>
      </c>
      <c r="DC72" s="81">
        <f t="shared" si="41"/>
        <v>6409.6375699999999</v>
      </c>
      <c r="DD72" s="81">
        <f t="shared" si="42"/>
        <v>9892.9642799999983</v>
      </c>
      <c r="DE72" s="81">
        <f t="shared" si="43"/>
        <v>3309.672730000002</v>
      </c>
      <c r="DF72" s="81">
        <f t="shared" si="44"/>
        <v>18668.229363000002</v>
      </c>
      <c r="DG72" s="81">
        <f t="shared" si="45"/>
        <v>28238.199662999996</v>
      </c>
      <c r="DH72" s="81">
        <f>(350000-BE72)*BG72</f>
        <v>66780.994863</v>
      </c>
      <c r="DI72" s="81">
        <f t="shared" si="46"/>
        <v>0</v>
      </c>
      <c r="DJ72" s="81">
        <f t="shared" si="47"/>
        <v>0</v>
      </c>
    </row>
    <row r="73" spans="17:114" s="74" customFormat="1">
      <c r="Q73" s="213">
        <v>42619</v>
      </c>
      <c r="R73" s="74" t="s">
        <v>64</v>
      </c>
      <c r="S73" s="102" t="s">
        <v>58</v>
      </c>
      <c r="T73" s="104">
        <v>0.1</v>
      </c>
      <c r="U73" s="104">
        <v>0.05</v>
      </c>
      <c r="V73" s="104">
        <v>0</v>
      </c>
      <c r="W73" s="104">
        <v>0.02</v>
      </c>
      <c r="X73" s="128">
        <f t="shared" si="48"/>
        <v>2.7000000000000003E-2</v>
      </c>
      <c r="Y73" s="155">
        <v>0.26</v>
      </c>
      <c r="Z73" s="210">
        <v>2237</v>
      </c>
      <c r="AA73" s="120">
        <v>11475</v>
      </c>
      <c r="AB73" s="81">
        <v>15843</v>
      </c>
      <c r="AC73" s="105">
        <v>0.15</v>
      </c>
      <c r="AD73" s="120">
        <f t="shared" si="0"/>
        <v>15843.01</v>
      </c>
      <c r="AE73" s="81">
        <v>44601</v>
      </c>
      <c r="AF73" s="105">
        <v>0.26</v>
      </c>
      <c r="AG73" s="120">
        <f t="shared" si="1"/>
        <v>44601.01</v>
      </c>
      <c r="AH73" s="81">
        <v>45282</v>
      </c>
      <c r="AI73" s="105">
        <v>0.28000000000000003</v>
      </c>
      <c r="AJ73" s="120">
        <f t="shared" si="2"/>
        <v>45282.01</v>
      </c>
      <c r="AK73" s="81">
        <v>90563</v>
      </c>
      <c r="AL73" s="105">
        <v>0.33500000000000002</v>
      </c>
      <c r="AM73" s="120">
        <f>AK73+0.01</f>
        <v>90563.01</v>
      </c>
      <c r="AN73" s="81">
        <v>127430</v>
      </c>
      <c r="AO73" s="105">
        <v>0.39</v>
      </c>
      <c r="AP73" s="120">
        <f>AN73+0.01</f>
        <v>127430.01</v>
      </c>
      <c r="AQ73" s="81">
        <v>140388</v>
      </c>
      <c r="AR73" s="105">
        <v>0.41</v>
      </c>
      <c r="AS73" s="120">
        <f t="shared" si="22"/>
        <v>140388.01</v>
      </c>
      <c r="AT73" s="81">
        <v>200000</v>
      </c>
      <c r="AU73" s="105">
        <v>0.44</v>
      </c>
      <c r="AV73" s="120">
        <v>200000.01</v>
      </c>
      <c r="AW73" s="81">
        <v>1000000000</v>
      </c>
      <c r="AX73" s="105">
        <v>0.48</v>
      </c>
      <c r="AY73" s="120"/>
      <c r="AZ73" s="81"/>
      <c r="BA73" s="105"/>
      <c r="BB73" s="120"/>
      <c r="BC73" s="81"/>
      <c r="BD73" s="105"/>
      <c r="BE73" s="120"/>
      <c r="BF73" s="81"/>
      <c r="BG73" s="105"/>
      <c r="BH73" s="120"/>
      <c r="BI73" s="81"/>
      <c r="BJ73" s="105"/>
      <c r="BK73" s="120"/>
      <c r="BL73" s="81"/>
      <c r="BM73" s="105"/>
      <c r="BN73" s="71">
        <v>11474</v>
      </c>
      <c r="BO73" s="82">
        <f t="shared" si="23"/>
        <v>655.35</v>
      </c>
      <c r="BP73" s="81">
        <f t="shared" si="3"/>
        <v>7477.0774000000001</v>
      </c>
      <c r="BQ73" s="81">
        <f t="shared" si="4"/>
        <v>190.67719999999946</v>
      </c>
      <c r="BR73" s="81">
        <f>+IF($G$19&gt;=AK73,((AK73-AJ73)*AL73),IF(($G$19&lt;AK73)*($G$19&gt;AJ73),(($G$19-AJ73)*AL73),0))</f>
        <v>15169.131649999999</v>
      </c>
      <c r="BS73" s="81">
        <f t="shared" si="6"/>
        <v>14378.126100000003</v>
      </c>
      <c r="BT73" s="81">
        <f t="shared" si="7"/>
        <v>5312.7759000000015</v>
      </c>
      <c r="BU73" s="81">
        <f t="shared" si="8"/>
        <v>4229.2755999999963</v>
      </c>
      <c r="BV73" s="81">
        <f t="shared" si="24"/>
        <v>0</v>
      </c>
      <c r="BW73" s="81">
        <f t="shared" si="25"/>
        <v>0</v>
      </c>
      <c r="BX73" s="81">
        <f t="shared" si="26"/>
        <v>0</v>
      </c>
      <c r="BY73" s="81">
        <f t="shared" si="27"/>
        <v>0</v>
      </c>
      <c r="BZ73" s="81">
        <f t="shared" si="28"/>
        <v>0</v>
      </c>
      <c r="CA73" s="81">
        <f t="shared" si="29"/>
        <v>0</v>
      </c>
      <c r="CB73" s="89">
        <f t="shared" si="30"/>
        <v>47412.413849999997</v>
      </c>
      <c r="CC73" s="91" t="str">
        <f t="shared" si="9"/>
        <v/>
      </c>
      <c r="CD73" s="218">
        <f t="shared" si="31"/>
        <v>0.44</v>
      </c>
      <c r="CE73" s="135">
        <f t="shared" si="10"/>
        <v>0</v>
      </c>
      <c r="CF73" s="141" t="str">
        <f t="shared" si="32"/>
        <v/>
      </c>
      <c r="CG73" s="144" t="str">
        <f t="shared" si="33"/>
        <v/>
      </c>
      <c r="CH73" s="81" t="str">
        <f t="shared" si="11"/>
        <v/>
      </c>
      <c r="CI73" s="142" t="str">
        <f t="shared" si="34"/>
        <v/>
      </c>
      <c r="CJ73" s="142" t="str">
        <f t="shared" si="12"/>
        <v/>
      </c>
      <c r="CK73" s="142" t="str">
        <f t="shared" si="13"/>
        <v/>
      </c>
      <c r="CL73" s="142" t="str">
        <f t="shared" si="14"/>
        <v/>
      </c>
      <c r="CM73" s="142" t="str">
        <f t="shared" si="15"/>
        <v/>
      </c>
      <c r="CN73" s="215" t="str">
        <f t="shared" si="35"/>
        <v/>
      </c>
      <c r="CO73" s="142" t="str">
        <f t="shared" si="16"/>
        <v/>
      </c>
      <c r="CP73" s="81" t="str">
        <f t="shared" si="17"/>
        <v/>
      </c>
      <c r="CQ73" s="81" t="str">
        <f t="shared" si="18"/>
        <v/>
      </c>
      <c r="CR73" s="81" t="str">
        <f t="shared" si="19"/>
        <v/>
      </c>
      <c r="CS73" s="145"/>
      <c r="CX73" s="82">
        <f t="shared" si="36"/>
        <v>655.35</v>
      </c>
      <c r="CY73" s="81">
        <f t="shared" si="37"/>
        <v>7477.0774000000001</v>
      </c>
      <c r="CZ73" s="81">
        <f t="shared" si="38"/>
        <v>190.67719999999946</v>
      </c>
      <c r="DA73" s="81">
        <f t="shared" si="39"/>
        <v>15169.131649999999</v>
      </c>
      <c r="DB73" s="81">
        <f t="shared" si="40"/>
        <v>14378.126100000003</v>
      </c>
      <c r="DC73" s="81">
        <f t="shared" si="41"/>
        <v>5312.7759000000015</v>
      </c>
      <c r="DD73" s="81">
        <f t="shared" si="42"/>
        <v>26229.275599999997</v>
      </c>
      <c r="DE73" s="81">
        <f>(350000-AV73)*AX73</f>
        <v>71999.99519999999</v>
      </c>
      <c r="DF73" s="81">
        <f t="shared" si="44"/>
        <v>0</v>
      </c>
      <c r="DG73" s="81">
        <f t="shared" ref="DG73:DG74" si="54">+IF($G$19&gt;=CL73,((CL73-CK73)*CM73),IF(($G$19&lt;CL73)*($G$19&gt;CK73),(($G$19-CK73)*CM73),0))</f>
        <v>0</v>
      </c>
      <c r="DH73" s="81">
        <f t="shared" si="49"/>
        <v>0</v>
      </c>
      <c r="DI73" s="81">
        <f t="shared" si="46"/>
        <v>0</v>
      </c>
      <c r="DJ73" s="81">
        <f t="shared" si="47"/>
        <v>0</v>
      </c>
    </row>
    <row r="74" spans="17:114" s="74" customFormat="1" ht="15.75" thickBot="1">
      <c r="Q74" s="213">
        <v>42619</v>
      </c>
      <c r="R74" s="74" t="s">
        <v>64</v>
      </c>
      <c r="S74" s="102" t="s">
        <v>59</v>
      </c>
      <c r="T74" s="104">
        <v>0.1</v>
      </c>
      <c r="U74" s="104">
        <v>0.05</v>
      </c>
      <c r="V74" s="104">
        <v>0</v>
      </c>
      <c r="W74" s="104">
        <v>0.02</v>
      </c>
      <c r="X74" s="128">
        <f t="shared" si="48"/>
        <v>2.7000000000000003E-2</v>
      </c>
      <c r="Y74" s="155">
        <v>0.22389999999999999</v>
      </c>
      <c r="Z74" s="210">
        <v>2237</v>
      </c>
      <c r="AA74" s="120">
        <v>11475</v>
      </c>
      <c r="AB74" s="81">
        <v>45282</v>
      </c>
      <c r="AC74" s="105">
        <v>0.214</v>
      </c>
      <c r="AD74" s="120">
        <f t="shared" si="0"/>
        <v>45282.01</v>
      </c>
      <c r="AE74" s="81">
        <v>90563</v>
      </c>
      <c r="AF74" s="105">
        <v>0.29499999999999998</v>
      </c>
      <c r="AG74" s="120">
        <f t="shared" si="1"/>
        <v>90563.01</v>
      </c>
      <c r="AH74" s="81">
        <v>140388</v>
      </c>
      <c r="AI74" s="105">
        <v>0.36899999999999999</v>
      </c>
      <c r="AJ74" s="120">
        <f t="shared" si="2"/>
        <v>140388.01</v>
      </c>
      <c r="AK74" s="81">
        <v>200000</v>
      </c>
      <c r="AL74" s="105">
        <v>0.41799999999999998</v>
      </c>
      <c r="AM74" s="120">
        <f>AK74+0.01</f>
        <v>200000.01</v>
      </c>
      <c r="AN74" s="81">
        <v>500000</v>
      </c>
      <c r="AO74" s="105">
        <v>0.45800000000000002</v>
      </c>
      <c r="AP74" s="120">
        <v>500000.01</v>
      </c>
      <c r="AQ74" s="81">
        <v>1000000000</v>
      </c>
      <c r="AR74" s="105">
        <v>0.48</v>
      </c>
      <c r="AS74" s="120"/>
      <c r="AT74" s="81"/>
      <c r="AU74" s="105"/>
      <c r="AV74" s="120"/>
      <c r="AW74" s="81"/>
      <c r="AX74" s="105"/>
      <c r="AY74" s="120"/>
      <c r="AZ74" s="81"/>
      <c r="BA74" s="105"/>
      <c r="BB74" s="120"/>
      <c r="BC74" s="81"/>
      <c r="BD74" s="105"/>
      <c r="BE74" s="120"/>
      <c r="BF74" s="81"/>
      <c r="BG74" s="105"/>
      <c r="BH74" s="120"/>
      <c r="BI74" s="81"/>
      <c r="BJ74" s="105"/>
      <c r="BK74" s="120"/>
      <c r="BL74" s="81"/>
      <c r="BM74" s="105"/>
      <c r="BN74" s="71">
        <v>11474</v>
      </c>
      <c r="BO74" s="83">
        <f t="shared" si="23"/>
        <v>7234.9120000000003</v>
      </c>
      <c r="BP74" s="84">
        <f t="shared" si="3"/>
        <v>13357.892049999999</v>
      </c>
      <c r="BQ74" s="84">
        <f t="shared" si="4"/>
        <v>18385.421310000002</v>
      </c>
      <c r="BR74" s="84">
        <f>+IF($G$19&gt;=AK74,((AK74-AJ74)*AL74),IF(($G$19&lt;AK74)*($G$19&gt;AJ74),(($G$19-AJ74)*AL74),0))</f>
        <v>4017.8118199999958</v>
      </c>
      <c r="BS74" s="84">
        <f t="shared" si="6"/>
        <v>0</v>
      </c>
      <c r="BT74" s="84">
        <f t="shared" si="7"/>
        <v>0</v>
      </c>
      <c r="BU74" s="84">
        <f t="shared" si="8"/>
        <v>0</v>
      </c>
      <c r="BV74" s="84">
        <f t="shared" si="24"/>
        <v>0</v>
      </c>
      <c r="BW74" s="84">
        <f t="shared" si="25"/>
        <v>0</v>
      </c>
      <c r="BX74" s="84">
        <f t="shared" si="26"/>
        <v>0</v>
      </c>
      <c r="BY74" s="84">
        <f t="shared" si="27"/>
        <v>0</v>
      </c>
      <c r="BZ74" s="84">
        <f t="shared" si="28"/>
        <v>0</v>
      </c>
      <c r="CA74" s="84">
        <f t="shared" si="29"/>
        <v>0</v>
      </c>
      <c r="CB74" s="216">
        <f t="shared" si="30"/>
        <v>42996.037179999992</v>
      </c>
      <c r="CC74" s="91" t="str">
        <f t="shared" si="9"/>
        <v/>
      </c>
      <c r="CD74" s="218">
        <f t="shared" si="31"/>
        <v>0.41799999999999998</v>
      </c>
      <c r="CE74" s="136">
        <f t="shared" si="10"/>
        <v>0</v>
      </c>
      <c r="CF74" s="141" t="str">
        <f t="shared" si="32"/>
        <v/>
      </c>
      <c r="CG74" s="144" t="str">
        <f t="shared" si="33"/>
        <v/>
      </c>
      <c r="CH74" s="81" t="str">
        <f t="shared" si="11"/>
        <v/>
      </c>
      <c r="CI74" s="142" t="str">
        <f t="shared" si="34"/>
        <v/>
      </c>
      <c r="CJ74" s="142" t="str">
        <f t="shared" si="12"/>
        <v/>
      </c>
      <c r="CK74" s="142" t="str">
        <f t="shared" si="13"/>
        <v/>
      </c>
      <c r="CL74" s="142" t="str">
        <f t="shared" si="14"/>
        <v/>
      </c>
      <c r="CM74" s="142" t="str">
        <f t="shared" si="15"/>
        <v/>
      </c>
      <c r="CN74" s="143" t="str">
        <f t="shared" si="35"/>
        <v/>
      </c>
      <c r="CO74" s="142" t="str">
        <f t="shared" si="16"/>
        <v/>
      </c>
      <c r="CP74" s="81" t="str">
        <f t="shared" si="17"/>
        <v/>
      </c>
      <c r="CQ74" s="81" t="str">
        <f t="shared" si="18"/>
        <v/>
      </c>
      <c r="CR74" s="81" t="str">
        <f t="shared" si="19"/>
        <v/>
      </c>
      <c r="CS74" s="145"/>
      <c r="CX74" s="82">
        <f t="shared" si="36"/>
        <v>7234.9120000000003</v>
      </c>
      <c r="CY74" s="81">
        <f t="shared" si="37"/>
        <v>13357.892049999999</v>
      </c>
      <c r="CZ74" s="81">
        <f t="shared" si="38"/>
        <v>18385.421310000002</v>
      </c>
      <c r="DA74" s="81">
        <f t="shared" si="39"/>
        <v>24917.811819999995</v>
      </c>
      <c r="DB74" s="81">
        <f>(350000-AM74)*AO74</f>
        <v>68699.995419999992</v>
      </c>
      <c r="DC74" s="81"/>
      <c r="DD74" s="84"/>
      <c r="DE74" s="81"/>
      <c r="DF74" s="81">
        <f t="shared" ref="DF74" si="55">+IF($G$19&gt;=CI74,((CI74-CH74)*CJ74),IF(($G$19&lt;CI74)*($G$19&gt;CH74),(($G$19-CH74)*CJ74),0))</f>
        <v>0</v>
      </c>
      <c r="DG74" s="81">
        <f t="shared" si="54"/>
        <v>0</v>
      </c>
      <c r="DH74" s="81">
        <f t="shared" si="49"/>
        <v>0</v>
      </c>
      <c r="DI74" s="81">
        <f t="shared" si="46"/>
        <v>0</v>
      </c>
      <c r="DJ74" s="81">
        <f t="shared" si="47"/>
        <v>0</v>
      </c>
    </row>
    <row r="75" spans="17:114" s="4" customFormat="1" ht="15.75" thickBot="1">
      <c r="S75" s="106" t="s">
        <v>60</v>
      </c>
      <c r="T75" s="107"/>
      <c r="U75" s="108"/>
      <c r="V75" s="109"/>
      <c r="W75" s="107"/>
      <c r="X75" s="129"/>
      <c r="Y75" s="156"/>
      <c r="Z75" s="111">
        <f>+IF(($G$19*0.03)&lt;=(Z62),($G$19*0.03),Z62)</f>
        <v>2237</v>
      </c>
      <c r="AA75" s="121"/>
      <c r="AB75" s="122"/>
      <c r="AC75" s="123"/>
      <c r="AD75" s="121"/>
      <c r="AE75" s="122"/>
      <c r="AF75" s="123"/>
      <c r="AG75" s="121"/>
      <c r="AH75" s="122"/>
      <c r="AI75" s="123"/>
      <c r="AJ75" s="121"/>
      <c r="AK75" s="122"/>
      <c r="AL75" s="123"/>
      <c r="AM75" s="121"/>
      <c r="AN75" s="122"/>
      <c r="AO75" s="123"/>
      <c r="AP75" s="121"/>
      <c r="AQ75" s="122"/>
      <c r="AR75" s="123"/>
      <c r="AS75" s="121"/>
      <c r="AT75" s="122"/>
      <c r="AU75" s="123"/>
      <c r="AV75" s="121"/>
      <c r="AW75" s="122"/>
      <c r="AX75" s="123"/>
      <c r="AY75" s="121"/>
      <c r="AZ75" s="122"/>
      <c r="BA75" s="123"/>
      <c r="BB75" s="121"/>
      <c r="BC75" s="122"/>
      <c r="BD75" s="123"/>
      <c r="BE75" s="121"/>
      <c r="BF75" s="122"/>
      <c r="BG75" s="123"/>
      <c r="BH75" s="121"/>
      <c r="BI75" s="122"/>
      <c r="BJ75" s="123"/>
      <c r="BK75" s="121"/>
      <c r="BL75" s="122"/>
      <c r="BM75" s="123"/>
      <c r="BN75" s="67"/>
      <c r="BO75" s="158">
        <f t="shared" ref="BO75:CA75" si="56">SUM(BO62:BO74)</f>
        <v>13537.882</v>
      </c>
      <c r="BP75" s="158">
        <f t="shared" si="56"/>
        <v>57551.022650999992</v>
      </c>
      <c r="BQ75" s="158">
        <f t="shared" si="56"/>
        <v>54428.878261999998</v>
      </c>
      <c r="BR75" s="158">
        <f t="shared" si="56"/>
        <v>72367.70962400001</v>
      </c>
      <c r="BS75" s="158">
        <f t="shared" si="56"/>
        <v>82520.946883000011</v>
      </c>
      <c r="BT75" s="158">
        <f t="shared" si="56"/>
        <v>97811.931067000012</v>
      </c>
      <c r="BU75" s="158">
        <f t="shared" si="56"/>
        <v>64557.056853999995</v>
      </c>
      <c r="BV75" s="158">
        <f t="shared" si="56"/>
        <v>35932.008507999999</v>
      </c>
      <c r="BW75" s="158">
        <f t="shared" si="56"/>
        <v>107040.40819700003</v>
      </c>
      <c r="BX75" s="158">
        <f t="shared" si="56"/>
        <v>26451.235280999976</v>
      </c>
      <c r="BY75" s="158">
        <f t="shared" si="56"/>
        <v>0</v>
      </c>
      <c r="BZ75" s="158">
        <f t="shared" si="56"/>
        <v>0</v>
      </c>
      <c r="CA75" s="158">
        <f t="shared" si="56"/>
        <v>0</v>
      </c>
      <c r="CB75" s="67"/>
      <c r="CC75" s="92">
        <f>SUM(CC62:CC74)</f>
        <v>47196.246295000004</v>
      </c>
      <c r="CD75" s="66"/>
      <c r="CE75" s="66"/>
      <c r="CF75" s="146">
        <f>SUM(CF62:CF74)</f>
        <v>0.46410000000000001</v>
      </c>
      <c r="CG75" s="147">
        <f t="shared" ref="CG75:CR75" si="57">SUM(CG62:CG74)</f>
        <v>3.5000000000000003E-2</v>
      </c>
      <c r="CH75" s="148">
        <f>SUM(CH62:CH74)</f>
        <v>0</v>
      </c>
      <c r="CI75" s="148">
        <f t="shared" si="57"/>
        <v>0</v>
      </c>
      <c r="CJ75" s="148">
        <f t="shared" si="57"/>
        <v>0</v>
      </c>
      <c r="CK75" s="148">
        <f t="shared" si="57"/>
        <v>0</v>
      </c>
      <c r="CL75" s="148">
        <f t="shared" si="57"/>
        <v>0</v>
      </c>
      <c r="CM75" s="84">
        <f t="shared" si="57"/>
        <v>0</v>
      </c>
      <c r="CN75" s="147">
        <f t="shared" si="57"/>
        <v>0.2288</v>
      </c>
      <c r="CO75" s="148">
        <f t="shared" si="57"/>
        <v>0</v>
      </c>
      <c r="CP75" s="148">
        <f t="shared" si="57"/>
        <v>0</v>
      </c>
      <c r="CQ75" s="148">
        <f t="shared" si="57"/>
        <v>0</v>
      </c>
      <c r="CR75" s="84">
        <f t="shared" si="57"/>
        <v>0</v>
      </c>
      <c r="CS75" s="149">
        <f>IF(($CR$75-$CL$75)&gt;0,($CR$75-$CL$75),IF(($M$19=0),0,IF(($CR$75-$CL$75)&lt;0,"No Savings","")))</f>
        <v>0</v>
      </c>
      <c r="CX75" s="158">
        <f t="shared" ref="CX75:DJ75" si="58">SUM(CX62:CX74)</f>
        <v>13537.882</v>
      </c>
      <c r="CY75" s="158">
        <f t="shared" si="58"/>
        <v>57551.022650999992</v>
      </c>
      <c r="CZ75" s="158">
        <f t="shared" si="58"/>
        <v>54428.878261999998</v>
      </c>
      <c r="DA75" s="158">
        <f t="shared" si="58"/>
        <v>93267.70962400001</v>
      </c>
      <c r="DB75" s="158">
        <f t="shared" si="58"/>
        <v>151220.94230300002</v>
      </c>
      <c r="DC75" s="158">
        <f t="shared" si="58"/>
        <v>97811.931067000012</v>
      </c>
      <c r="DD75" s="158">
        <f t="shared" si="58"/>
        <v>151007.05265399997</v>
      </c>
      <c r="DE75" s="158">
        <f t="shared" si="58"/>
        <v>318806.98951799999</v>
      </c>
      <c r="DF75" s="158">
        <f t="shared" si="58"/>
        <v>201615.39869199999</v>
      </c>
      <c r="DG75" s="158">
        <f t="shared" si="58"/>
        <v>108149.83035099997</v>
      </c>
      <c r="DH75" s="158">
        <f t="shared" si="58"/>
        <v>302380.36558899994</v>
      </c>
      <c r="DI75" s="158">
        <f t="shared" si="58"/>
        <v>176487.97922600002</v>
      </c>
      <c r="DJ75" s="158">
        <f t="shared" si="58"/>
        <v>139177.989294</v>
      </c>
    </row>
    <row r="76" spans="17:114" s="4" customFormat="1">
      <c r="S76" s="69"/>
      <c r="T76" s="68"/>
      <c r="U76" s="70"/>
      <c r="V76" s="71"/>
      <c r="W76" s="68"/>
      <c r="X76" s="68"/>
      <c r="Y76" s="68"/>
      <c r="Z76" s="68"/>
      <c r="AA76" s="67"/>
      <c r="AB76" s="67"/>
      <c r="AC76" s="65"/>
      <c r="AD76" s="67"/>
      <c r="AE76" s="67"/>
      <c r="AF76" s="66"/>
      <c r="AG76" s="67"/>
      <c r="AH76" s="67"/>
      <c r="AI76" s="65"/>
      <c r="AJ76" s="67"/>
      <c r="AK76" s="67"/>
      <c r="AL76" s="65"/>
      <c r="AM76" s="67"/>
      <c r="AN76" s="67"/>
      <c r="AO76" s="65"/>
      <c r="AP76" s="67"/>
      <c r="AQ76" s="67"/>
      <c r="AR76" s="65"/>
      <c r="AS76" s="67"/>
      <c r="AT76" s="67"/>
      <c r="AU76" s="66"/>
      <c r="AV76" s="67"/>
      <c r="AW76" s="67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73"/>
      <c r="CN76" s="73"/>
      <c r="CO76" s="73"/>
      <c r="CP76" s="73"/>
      <c r="CQ76" s="67"/>
      <c r="CR76" s="72"/>
      <c r="CS76" s="63"/>
    </row>
    <row r="77" spans="17:114" s="4" customFormat="1" ht="16.5" thickBot="1">
      <c r="S77" s="113" t="s">
        <v>85</v>
      </c>
      <c r="T77" s="68"/>
      <c r="U77" s="68"/>
      <c r="V77" s="68"/>
      <c r="W77" s="68"/>
      <c r="X77" s="68"/>
      <c r="Y77" s="68"/>
      <c r="Z77" s="258" t="s">
        <v>49</v>
      </c>
      <c r="AA77" s="259"/>
      <c r="AB77" s="258" t="s">
        <v>108</v>
      </c>
      <c r="AC77" s="259"/>
      <c r="AD77" s="260" t="s">
        <v>50</v>
      </c>
      <c r="AE77" s="261"/>
      <c r="AF77" s="260" t="s">
        <v>52</v>
      </c>
      <c r="AG77" s="260"/>
      <c r="AH77" s="260" t="s">
        <v>54</v>
      </c>
      <c r="AI77" s="260"/>
      <c r="AJ77" s="260" t="s">
        <v>4</v>
      </c>
      <c r="AK77" s="260"/>
      <c r="AL77" s="271" t="s">
        <v>51</v>
      </c>
      <c r="AM77" s="272"/>
      <c r="AN77" s="260" t="s">
        <v>57</v>
      </c>
      <c r="AO77" s="260"/>
      <c r="AP77" s="273" t="s">
        <v>127</v>
      </c>
      <c r="AQ77" s="261"/>
      <c r="AR77" s="273" t="s">
        <v>58</v>
      </c>
      <c r="AS77" s="261"/>
      <c r="AT77" s="273" t="s">
        <v>55</v>
      </c>
      <c r="AU77" s="261"/>
      <c r="AV77" s="273" t="s">
        <v>53</v>
      </c>
      <c r="AW77" s="261"/>
      <c r="AX77" s="273"/>
      <c r="AY77" s="261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</row>
    <row r="78" spans="17:114" s="4" customFormat="1">
      <c r="S78" s="114" t="s">
        <v>61</v>
      </c>
      <c r="T78" s="115" t="str">
        <f>M21</f>
        <v>Ontario</v>
      </c>
      <c r="U78" s="68"/>
      <c r="V78" s="68"/>
      <c r="W78" s="68"/>
      <c r="X78" s="68"/>
      <c r="Y78" s="68" t="s">
        <v>72</v>
      </c>
      <c r="Z78" s="158">
        <v>1</v>
      </c>
      <c r="AA78" s="161">
        <f>$AC62</f>
        <v>0.15</v>
      </c>
      <c r="AB78" s="158">
        <v>1</v>
      </c>
      <c r="AC78" s="161">
        <f>$AC63</f>
        <v>0.15</v>
      </c>
      <c r="AD78" s="158">
        <v>1</v>
      </c>
      <c r="AE78" s="161">
        <f>$AC64</f>
        <v>0.108</v>
      </c>
      <c r="AF78" s="158">
        <v>1</v>
      </c>
      <c r="AG78" s="161">
        <f>$AC66</f>
        <v>0.15</v>
      </c>
      <c r="AH78" s="158">
        <v>1</v>
      </c>
      <c r="AI78" s="161">
        <f>$AC68</f>
        <v>0.15</v>
      </c>
      <c r="AJ78" s="158">
        <v>1</v>
      </c>
      <c r="AK78" s="161">
        <f>$AC70</f>
        <v>0.15</v>
      </c>
      <c r="AL78" s="158">
        <v>1</v>
      </c>
      <c r="AM78" s="161">
        <f>$AC65</f>
        <v>0.15</v>
      </c>
      <c r="AN78" s="158">
        <v>1</v>
      </c>
      <c r="AO78" s="161">
        <f>$AC72</f>
        <v>0.15</v>
      </c>
      <c r="AP78" s="158">
        <v>1</v>
      </c>
      <c r="AQ78" s="161">
        <f>$AC74</f>
        <v>0.214</v>
      </c>
      <c r="AR78" s="158">
        <v>1</v>
      </c>
      <c r="AS78" s="161">
        <f>$AC73</f>
        <v>0.15</v>
      </c>
      <c r="AT78" s="158">
        <v>1</v>
      </c>
      <c r="AU78" s="161">
        <f>$AC69</f>
        <v>0.15</v>
      </c>
      <c r="AV78" s="158">
        <v>1</v>
      </c>
      <c r="AW78" s="161">
        <f>$AC67</f>
        <v>0.15</v>
      </c>
      <c r="AX78" s="158"/>
      <c r="AY78" s="161"/>
      <c r="AZ78" s="66"/>
      <c r="BA78" s="66"/>
      <c r="BB78" s="66"/>
      <c r="BC78" s="66"/>
      <c r="BD78" s="66"/>
      <c r="BE78" s="66"/>
      <c r="BF78" s="67"/>
      <c r="BG78" s="67"/>
      <c r="BH78" s="66"/>
      <c r="BI78" s="67"/>
      <c r="BJ78" s="67"/>
      <c r="BK78" s="66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</row>
    <row r="79" spans="17:114" s="4" customFormat="1">
      <c r="S79" s="116" t="s">
        <v>62</v>
      </c>
      <c r="T79" s="211">
        <v>2237</v>
      </c>
      <c r="U79" s="61" t="s">
        <v>120</v>
      </c>
      <c r="V79" s="61"/>
      <c r="W79" s="61"/>
      <c r="X79" s="61"/>
      <c r="Y79" s="61" t="s">
        <v>73</v>
      </c>
      <c r="Z79" s="160">
        <f>$AD62</f>
        <v>18451.009999999998</v>
      </c>
      <c r="AA79" s="162">
        <f>$AF62</f>
        <v>0.25</v>
      </c>
      <c r="AB79" s="160">
        <f>$AD63</f>
        <v>18956.009999999998</v>
      </c>
      <c r="AC79" s="162">
        <f>$AF63</f>
        <v>0.23619999999999999</v>
      </c>
      <c r="AD79" s="160">
        <f>$AD64</f>
        <v>11474.01</v>
      </c>
      <c r="AE79" s="162">
        <f>$AF64</f>
        <v>0.25800000000000001</v>
      </c>
      <c r="AF79" s="160">
        <f>$AD66</f>
        <v>17351.009999999998</v>
      </c>
      <c r="AG79" s="162">
        <f>$AF66</f>
        <v>0.23200000000000001</v>
      </c>
      <c r="AH79" s="160">
        <f>$AD68</f>
        <v>11894.01</v>
      </c>
      <c r="AI79" s="162">
        <f>$AF68</f>
        <v>0.2379</v>
      </c>
      <c r="AJ79" s="160">
        <f>$AD70</f>
        <v>14585.01</v>
      </c>
      <c r="AK79" s="162">
        <f>$AF70</f>
        <v>0.251</v>
      </c>
      <c r="AL79" s="160">
        <f>$AD65</f>
        <v>16285.01</v>
      </c>
      <c r="AM79" s="162">
        <f>$AF65</f>
        <v>0.27679999999999999</v>
      </c>
      <c r="AN79" s="160">
        <f>$AD72</f>
        <v>11571.01</v>
      </c>
      <c r="AO79" s="162">
        <f>$AF72</f>
        <v>0.248</v>
      </c>
      <c r="AP79" s="160">
        <f>$AD74</f>
        <v>45282.01</v>
      </c>
      <c r="AQ79" s="162">
        <f>$AF74</f>
        <v>0.29499999999999998</v>
      </c>
      <c r="AR79" s="160">
        <f>$AD73</f>
        <v>15843.01</v>
      </c>
      <c r="AS79" s="162">
        <f>$AF73</f>
        <v>0.26</v>
      </c>
      <c r="AT79" s="160">
        <f>$AD69</f>
        <v>12947.01</v>
      </c>
      <c r="AU79" s="162">
        <f>$AF69</f>
        <v>0.19</v>
      </c>
      <c r="AV79" s="160">
        <f>$AD67</f>
        <v>14081.01</v>
      </c>
      <c r="AW79" s="162">
        <f>$AF67</f>
        <v>0.20899999999999999</v>
      </c>
      <c r="AX79" s="160"/>
      <c r="AY79" s="162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</row>
    <row r="80" spans="17:114" s="4" customFormat="1" ht="15.75" thickBot="1">
      <c r="S80" s="117" t="s">
        <v>63</v>
      </c>
      <c r="T80" s="118">
        <v>2016</v>
      </c>
      <c r="U80" s="61"/>
      <c r="V80" s="61"/>
      <c r="W80" s="61"/>
      <c r="X80" s="61"/>
      <c r="Y80" s="61" t="s">
        <v>74</v>
      </c>
      <c r="Z80" s="159">
        <f>$AG62</f>
        <v>45282.01</v>
      </c>
      <c r="AA80" s="163">
        <f>$AI62</f>
        <v>0.30499999999999999</v>
      </c>
      <c r="AB80" s="159">
        <f>$AG63</f>
        <v>31647.01</v>
      </c>
      <c r="AC80" s="163">
        <f>$AI63</f>
        <v>0.2006</v>
      </c>
      <c r="AD80" s="159">
        <f>$AG64</f>
        <v>31000.01</v>
      </c>
      <c r="AE80" s="163">
        <f>$AI64</f>
        <v>0.27750000000000002</v>
      </c>
      <c r="AF80" s="159">
        <f>$AG66</f>
        <v>19031.009999999998</v>
      </c>
      <c r="AG80" s="163">
        <f>$AI66</f>
        <v>0.39200000000000002</v>
      </c>
      <c r="AH80" s="159">
        <f>$AG68</f>
        <v>15000.01</v>
      </c>
      <c r="AI80" s="163">
        <f>$AI68</f>
        <v>0.28789999999999999</v>
      </c>
      <c r="AJ80" s="159">
        <f>$AG70</f>
        <v>19160.009999999998</v>
      </c>
      <c r="AK80" s="163">
        <f>$AI70</f>
        <v>0.20050000000000001</v>
      </c>
      <c r="AL80" s="159">
        <f>$AG65</f>
        <v>37345.01</v>
      </c>
      <c r="AM80" s="163">
        <f>$AI65</f>
        <v>0.24679999999999999</v>
      </c>
      <c r="AN80" s="159">
        <f>$AG72</f>
        <v>17000.009999999998</v>
      </c>
      <c r="AO80" s="163">
        <f>$AI72</f>
        <v>0.29799999999999999</v>
      </c>
      <c r="AP80" s="159">
        <f>$AG74</f>
        <v>90563.01</v>
      </c>
      <c r="AQ80" s="163">
        <f>$AI74</f>
        <v>0.36899999999999999</v>
      </c>
      <c r="AR80" s="159">
        <f>$AG73</f>
        <v>44601.01</v>
      </c>
      <c r="AS80" s="163">
        <f>$AI73</f>
        <v>0.28000000000000003</v>
      </c>
      <c r="AT80" s="159">
        <f>$AG69</f>
        <v>43176.01</v>
      </c>
      <c r="AU80" s="163">
        <f>$AI69</f>
        <v>0.22</v>
      </c>
      <c r="AV80" s="159">
        <f>$AG67</f>
        <v>41011.01</v>
      </c>
      <c r="AW80" s="163">
        <f>$AI67</f>
        <v>0.23599999999999999</v>
      </c>
      <c r="AX80" s="159"/>
      <c r="AY80" s="163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</row>
    <row r="81" spans="19:97" s="4" customFormat="1">
      <c r="S81" s="61"/>
      <c r="T81" s="61"/>
      <c r="U81" s="61"/>
      <c r="V81" s="61"/>
      <c r="W81" s="61"/>
      <c r="X81" s="61"/>
      <c r="Y81" s="61" t="s">
        <v>75</v>
      </c>
      <c r="Z81" s="158">
        <f>$AJ62</f>
        <v>90563.01</v>
      </c>
      <c r="AA81" s="161">
        <f>$AL62</f>
        <v>0.36</v>
      </c>
      <c r="AB81" s="158">
        <f>$AJ63</f>
        <v>38210.01</v>
      </c>
      <c r="AC81" s="161">
        <f>$AL63</f>
        <v>0.22700000000000001</v>
      </c>
      <c r="AD81" s="158">
        <f>$AJ64</f>
        <v>45282.01</v>
      </c>
      <c r="AE81" s="161">
        <f>$AL64</f>
        <v>0.33250000000000002</v>
      </c>
      <c r="AF81" s="158">
        <f>$AJ66</f>
        <v>23412.01</v>
      </c>
      <c r="AG81" s="161">
        <f>$AL66</f>
        <v>0.23200000000000001</v>
      </c>
      <c r="AH81" s="158">
        <f>$AJ68</f>
        <v>21000.01</v>
      </c>
      <c r="AI81" s="161">
        <f>$AL68</f>
        <v>0.2379</v>
      </c>
      <c r="AJ81" s="158">
        <f>$AJ70</f>
        <v>41563.01</v>
      </c>
      <c r="AK81" s="161">
        <f>$AL70</f>
        <v>0.24149999999999999</v>
      </c>
      <c r="AL81" s="158">
        <f>$AJ65</f>
        <v>40492.01</v>
      </c>
      <c r="AM81" s="161">
        <f>$AL65</f>
        <v>0.29820000000000002</v>
      </c>
      <c r="AN81" s="158">
        <f>$AJ72</f>
        <v>24000.01</v>
      </c>
      <c r="AO81" s="161">
        <f>$AL72</f>
        <v>0.248</v>
      </c>
      <c r="AP81" s="158">
        <f>$AJ74</f>
        <v>140388.01</v>
      </c>
      <c r="AQ81" s="161">
        <f>$AL74</f>
        <v>0.41799999999999998</v>
      </c>
      <c r="AR81" s="158">
        <f>$AJ73</f>
        <v>45282.01</v>
      </c>
      <c r="AS81" s="161">
        <f>$AL73</f>
        <v>0.33500000000000002</v>
      </c>
      <c r="AT81" s="158">
        <f>$AJ69</f>
        <v>45282.01</v>
      </c>
      <c r="AU81" s="161">
        <f>$AL69</f>
        <v>0.27500000000000002</v>
      </c>
      <c r="AV81" s="158">
        <f>$AJ67</f>
        <v>45282.01</v>
      </c>
      <c r="AW81" s="161">
        <f>$AL67</f>
        <v>0.29099999999999998</v>
      </c>
      <c r="AX81" s="158"/>
      <c r="AY81" s="1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</row>
    <row r="82" spans="19:97" s="4" customFormat="1">
      <c r="S82" s="61"/>
      <c r="T82" s="61"/>
      <c r="U82" s="61"/>
      <c r="V82" s="61"/>
      <c r="W82" s="61"/>
      <c r="X82" s="61"/>
      <c r="Y82" s="61" t="s">
        <v>76</v>
      </c>
      <c r="Z82" s="158">
        <f>$AM62</f>
        <v>125000.01</v>
      </c>
      <c r="AA82" s="161">
        <f>$AO62</f>
        <v>0.38</v>
      </c>
      <c r="AB82" s="158">
        <f>$AM63</f>
        <v>45282.01</v>
      </c>
      <c r="AC82" s="161">
        <f>$AO63</f>
        <v>0.28199999999999997</v>
      </c>
      <c r="AD82" s="158">
        <f>$AM64</f>
        <v>67000.009999999995</v>
      </c>
      <c r="AE82" s="161">
        <f>$AO64</f>
        <v>0.379</v>
      </c>
      <c r="AF82" s="158">
        <f>$AM66</f>
        <v>35148.01</v>
      </c>
      <c r="AG82" s="161">
        <f>$AO66</f>
        <v>0.28499999999999998</v>
      </c>
      <c r="AH82" s="158">
        <f>$AM68</f>
        <v>29590.01</v>
      </c>
      <c r="AI82" s="161">
        <f>$AO68</f>
        <v>0.29949999999999999</v>
      </c>
      <c r="AJ82" s="158">
        <f>$AM70</f>
        <v>45282.01</v>
      </c>
      <c r="AK82" s="161">
        <f>$AO70</f>
        <v>0.29649999999999999</v>
      </c>
      <c r="AL82" s="158">
        <f>$AM65</f>
        <v>45282.01</v>
      </c>
      <c r="AM82" s="161">
        <f>$AO65</f>
        <v>0.35320000000000001</v>
      </c>
      <c r="AN82" s="158">
        <f>$AM72</f>
        <v>31984.01</v>
      </c>
      <c r="AO82" s="161">
        <f>$AO72</f>
        <v>0.28799999999999998</v>
      </c>
      <c r="AP82" s="158">
        <f>$AM74</f>
        <v>200000.01</v>
      </c>
      <c r="AQ82" s="161">
        <f>$AO74</f>
        <v>0.45800000000000002</v>
      </c>
      <c r="AR82" s="158">
        <f>$AM73</f>
        <v>90563.01</v>
      </c>
      <c r="AS82" s="161">
        <f>$AO73</f>
        <v>0.39</v>
      </c>
      <c r="AT82" s="158">
        <f>$AM69</f>
        <v>86351.01</v>
      </c>
      <c r="AU82" s="161">
        <f>$AO69</f>
        <v>0.29499999999999998</v>
      </c>
      <c r="AV82" s="158">
        <f>$AM67</f>
        <v>82024.009999999995</v>
      </c>
      <c r="AW82" s="161">
        <f>$AO67</f>
        <v>0.32700000000000001</v>
      </c>
      <c r="AX82" s="158"/>
      <c r="AY82" s="1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</row>
    <row r="83" spans="19:97" s="4" customFormat="1">
      <c r="S83" s="61"/>
      <c r="T83" s="61"/>
      <c r="U83" s="61"/>
      <c r="V83" s="61"/>
      <c r="W83" s="61"/>
      <c r="X83" s="61"/>
      <c r="Y83" s="61" t="s">
        <v>77</v>
      </c>
      <c r="Z83" s="158">
        <f>$AP62</f>
        <v>140388.01</v>
      </c>
      <c r="AA83" s="161">
        <f>$AR62</f>
        <v>0.41</v>
      </c>
      <c r="AB83" s="158">
        <f>$AP63</f>
        <v>76421.009999999995</v>
      </c>
      <c r="AC83" s="161">
        <f>$AR63</f>
        <v>0.31</v>
      </c>
      <c r="AD83" s="158">
        <f>$AP64</f>
        <v>90563.01</v>
      </c>
      <c r="AE83" s="161">
        <f>$AR64</f>
        <v>0.434</v>
      </c>
      <c r="AF83" s="158">
        <f>$AP66</f>
        <v>45282.01</v>
      </c>
      <c r="AG83" s="161">
        <f>$AR66</f>
        <v>0.34</v>
      </c>
      <c r="AH83" s="158">
        <f>$AP68</f>
        <v>45282.01</v>
      </c>
      <c r="AI83" s="161">
        <f>$AR68</f>
        <v>0.35449999999999998</v>
      </c>
      <c r="AJ83" s="158">
        <f>$AP70</f>
        <v>73142.009999999995</v>
      </c>
      <c r="AK83" s="161">
        <f>$AR70</f>
        <v>0.31480000000000002</v>
      </c>
      <c r="AL83" s="158">
        <f>$AP65</f>
        <v>80985.009999999995</v>
      </c>
      <c r="AM83" s="161">
        <f>$AR65</f>
        <v>0.37019999999999997</v>
      </c>
      <c r="AN83" s="158">
        <f>$AP72</f>
        <v>45282.01</v>
      </c>
      <c r="AO83" s="161">
        <f>$AR72</f>
        <v>0.34300000000000003</v>
      </c>
      <c r="AP83" s="158">
        <f>$AP74</f>
        <v>500000.01</v>
      </c>
      <c r="AQ83" s="161">
        <f>$AR74</f>
        <v>0.48</v>
      </c>
      <c r="AR83" s="158">
        <f>$AP73</f>
        <v>127430.01</v>
      </c>
      <c r="AS83" s="161">
        <f>$AR73</f>
        <v>0.41</v>
      </c>
      <c r="AT83" s="158">
        <f>$AP69</f>
        <v>90563.01</v>
      </c>
      <c r="AU83" s="161">
        <f>$AR69</f>
        <v>0.35</v>
      </c>
      <c r="AV83" s="158">
        <f>$AP67</f>
        <v>90563.01</v>
      </c>
      <c r="AW83" s="161">
        <f>$AR67</f>
        <v>0.38200000000000001</v>
      </c>
      <c r="AX83" s="158"/>
      <c r="AY83" s="1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</row>
    <row r="84" spans="19:97" s="4" customFormat="1">
      <c r="S84" s="61"/>
      <c r="T84" s="61"/>
      <c r="U84" s="61"/>
      <c r="V84" s="61"/>
      <c r="W84" s="61"/>
      <c r="X84" s="61"/>
      <c r="Y84" s="61" t="s">
        <v>78</v>
      </c>
      <c r="Z84" s="159">
        <f>$AS62</f>
        <v>150000.01</v>
      </c>
      <c r="AA84" s="163">
        <f>$AU62</f>
        <v>0.42</v>
      </c>
      <c r="AB84" s="159">
        <f>$AS63</f>
        <v>87741.01</v>
      </c>
      <c r="AC84" s="163">
        <f>$AU63</f>
        <v>0.32790000000000002</v>
      </c>
      <c r="AD84" s="159">
        <f>$AS64</f>
        <v>140388.01</v>
      </c>
      <c r="AE84" s="163">
        <f>$AU64</f>
        <v>0.46400000000000002</v>
      </c>
      <c r="AF84" s="159">
        <f>$AS66</f>
        <v>70295.009999999995</v>
      </c>
      <c r="AG84" s="163">
        <f>$AU66</f>
        <v>0.35049999999999998</v>
      </c>
      <c r="AH84" s="159">
        <f>$AS68</f>
        <v>59180.01</v>
      </c>
      <c r="AI84" s="163">
        <f>$AU68</f>
        <v>0.37169999999999997</v>
      </c>
      <c r="AJ84" s="159">
        <f>$AS70</f>
        <v>83075.009999999995</v>
      </c>
      <c r="AK84" s="163">
        <f>$AU70</f>
        <v>0.33889999999999998</v>
      </c>
      <c r="AL84" s="159">
        <f>$AS65</f>
        <v>90563.01</v>
      </c>
      <c r="AM84" s="163">
        <f>$AU65</f>
        <v>0.42520000000000002</v>
      </c>
      <c r="AN84" s="159">
        <f>$AS72</f>
        <v>63969.01</v>
      </c>
      <c r="AO84" s="163">
        <f>$AU72</f>
        <v>0.372</v>
      </c>
      <c r="AP84" s="159">
        <f>$AS74</f>
        <v>0</v>
      </c>
      <c r="AQ84" s="163">
        <f>$AU74</f>
        <v>0</v>
      </c>
      <c r="AR84" s="159">
        <f>$AS73</f>
        <v>140388.01</v>
      </c>
      <c r="AS84" s="163">
        <f>$AU73</f>
        <v>0.44</v>
      </c>
      <c r="AT84" s="159">
        <f>$AS69</f>
        <v>140388.01</v>
      </c>
      <c r="AU84" s="163">
        <f>$AU69</f>
        <v>0.40500000000000003</v>
      </c>
      <c r="AV84" s="159">
        <f>$AS67</f>
        <v>133353.01</v>
      </c>
      <c r="AW84" s="163">
        <f>$AU67</f>
        <v>0.40050000000000002</v>
      </c>
      <c r="AX84" s="159"/>
      <c r="AY84" s="163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</row>
    <row r="85" spans="19:97" s="4" customFormat="1">
      <c r="S85" s="61"/>
      <c r="T85" s="61"/>
      <c r="U85" s="61"/>
      <c r="V85" s="61"/>
      <c r="W85" s="61"/>
      <c r="X85" s="61"/>
      <c r="Y85" s="61" t="s">
        <v>79</v>
      </c>
      <c r="Z85" s="159">
        <f>$AV62</f>
        <v>200000.01</v>
      </c>
      <c r="AA85" s="163">
        <f>$AX62</f>
        <v>0.47</v>
      </c>
      <c r="AB85" s="159">
        <f>$AV63</f>
        <v>90563.01</v>
      </c>
      <c r="AC85" s="163">
        <f>$AX63</f>
        <v>0.38290000000000002</v>
      </c>
      <c r="AD85" s="159">
        <f>$AV64</f>
        <v>200000.01</v>
      </c>
      <c r="AE85" s="163">
        <f>$AX64</f>
        <v>0.504</v>
      </c>
      <c r="AF85" s="159">
        <f>$AV66</f>
        <v>90563.01</v>
      </c>
      <c r="AG85" s="163">
        <f>$AX66</f>
        <v>0.40550000000000003</v>
      </c>
      <c r="AH85" s="159">
        <f>$AV68</f>
        <v>90563.01</v>
      </c>
      <c r="AI85" s="163">
        <f>$AX68</f>
        <v>0.42670000000000002</v>
      </c>
      <c r="AJ85" s="159">
        <f>$AV70</f>
        <v>86177.01</v>
      </c>
      <c r="AK85" s="163">
        <f>$AX70</f>
        <v>0.37909999999999999</v>
      </c>
      <c r="AL85" s="159">
        <f>$AV65</f>
        <v>131644.01</v>
      </c>
      <c r="AM85" s="163">
        <f>$AX65</f>
        <v>0.43840000000000001</v>
      </c>
      <c r="AN85" s="159">
        <f>$AV72</f>
        <v>90563.01</v>
      </c>
      <c r="AO85" s="163">
        <f>$AX72</f>
        <v>0.42699999999999999</v>
      </c>
      <c r="AP85" s="159">
        <f>$AV74</f>
        <v>0</v>
      </c>
      <c r="AQ85" s="163">
        <f>$AX74</f>
        <v>0</v>
      </c>
      <c r="AR85" s="159">
        <f>$AV73</f>
        <v>200000.01</v>
      </c>
      <c r="AS85" s="163">
        <f>$AX73</f>
        <v>0.48</v>
      </c>
      <c r="AT85" s="159">
        <f>$AV69</f>
        <v>200000.01</v>
      </c>
      <c r="AU85" s="163">
        <f>$AX69</f>
        <v>0.44500000000000001</v>
      </c>
      <c r="AV85" s="159">
        <f>$AV67</f>
        <v>140388.01</v>
      </c>
      <c r="AW85" s="163">
        <f>$AX67</f>
        <v>0.43049999999999999</v>
      </c>
      <c r="AX85" s="159"/>
      <c r="AY85" s="163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</row>
    <row r="86" spans="19:97" s="4" customFormat="1">
      <c r="S86" s="61"/>
      <c r="T86" s="61"/>
      <c r="U86" s="61"/>
      <c r="V86" s="61"/>
      <c r="W86" s="61"/>
      <c r="X86" s="61"/>
      <c r="Y86" s="61" t="s">
        <v>80</v>
      </c>
      <c r="Z86" s="159">
        <f>$AY62</f>
        <v>300000.01</v>
      </c>
      <c r="AA86" s="163">
        <f>$BA62</f>
        <v>0.48</v>
      </c>
      <c r="AB86" s="159">
        <f>$AY63</f>
        <v>106543.01</v>
      </c>
      <c r="AC86" s="163">
        <f>$BA63</f>
        <v>0.40699999999999997</v>
      </c>
      <c r="AD86" s="159">
        <f>$AY64</f>
        <v>0</v>
      </c>
      <c r="AE86" s="163">
        <f>$BA64</f>
        <v>0</v>
      </c>
      <c r="AF86" s="159">
        <f>$AY66</f>
        <v>125500.01</v>
      </c>
      <c r="AG86" s="163">
        <f>$BA66</f>
        <v>0.41799999999999998</v>
      </c>
      <c r="AH86" s="159">
        <f>$AY68</f>
        <v>93000.01</v>
      </c>
      <c r="AI86" s="163">
        <f>$BA68</f>
        <v>0.435</v>
      </c>
      <c r="AJ86" s="159">
        <f>$AY70</f>
        <v>90563.01</v>
      </c>
      <c r="AK86" s="163">
        <f>$BA70</f>
        <v>0.43409999999999999</v>
      </c>
      <c r="AL86" s="159">
        <f>$AY65</f>
        <v>140388.01</v>
      </c>
      <c r="AM86" s="163">
        <f>$BA65</f>
        <v>0.46839999999999998</v>
      </c>
      <c r="AN86" s="159">
        <f>$AY72</f>
        <v>98314.01</v>
      </c>
      <c r="AO86" s="163">
        <f>$BA72</f>
        <v>0.44369999999999998</v>
      </c>
      <c r="AP86" s="159">
        <f>$AY74</f>
        <v>0</v>
      </c>
      <c r="AQ86" s="163">
        <f>$BA74</f>
        <v>0</v>
      </c>
      <c r="AR86" s="159">
        <f>$AY73</f>
        <v>0</v>
      </c>
      <c r="AS86" s="163">
        <f>$BA73</f>
        <v>0</v>
      </c>
      <c r="AT86" s="159">
        <f>$AY69</f>
        <v>0</v>
      </c>
      <c r="AU86" s="163">
        <f>$BA69</f>
        <v>0</v>
      </c>
      <c r="AV86" s="159">
        <f>$AY67</f>
        <v>200000.01</v>
      </c>
      <c r="AW86" s="163">
        <f>$BA67</f>
        <v>0.47049999999999997</v>
      </c>
      <c r="AX86" s="159"/>
      <c r="AY86" s="163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</row>
    <row r="87" spans="19:97" s="4" customFormat="1">
      <c r="S87" s="61"/>
      <c r="T87" s="61"/>
      <c r="U87" s="61"/>
      <c r="V87" s="61"/>
      <c r="W87" s="61"/>
      <c r="X87" s="61"/>
      <c r="Y87" s="61" t="s">
        <v>105</v>
      </c>
      <c r="Z87" s="159">
        <f>$BB62</f>
        <v>0</v>
      </c>
      <c r="AA87" s="163">
        <f>$BD62</f>
        <v>0</v>
      </c>
      <c r="AB87" s="159">
        <f>$BB63</f>
        <v>140388.01</v>
      </c>
      <c r="AC87" s="163">
        <f>$BD63</f>
        <v>0.437</v>
      </c>
      <c r="AD87" s="159">
        <f>$BB64</f>
        <v>0</v>
      </c>
      <c r="AE87" s="163">
        <f>$BD64</f>
        <v>0</v>
      </c>
      <c r="AF87" s="159">
        <f>$BB66</f>
        <v>140388.01</v>
      </c>
      <c r="AG87" s="163">
        <f>$BD66</f>
        <v>0.44800000000000001</v>
      </c>
      <c r="AH87" s="159">
        <f>$BB68</f>
        <v>140388.01</v>
      </c>
      <c r="AI87" s="163">
        <f>$BD68</f>
        <v>0.46500000000000002</v>
      </c>
      <c r="AJ87" s="159">
        <f>$BB70</f>
        <v>140388.01</v>
      </c>
      <c r="AK87" s="163">
        <f>$BD70</f>
        <v>0.46410000000000001</v>
      </c>
      <c r="AL87" s="159">
        <f>$BB65</f>
        <v>150000.01</v>
      </c>
      <c r="AM87" s="163">
        <f>$BD65</f>
        <v>0.49299999999999999</v>
      </c>
      <c r="AN87" s="159">
        <f>$BB72</f>
        <v>140388.01</v>
      </c>
      <c r="AO87" s="163">
        <f>$BD72</f>
        <v>0.47370000000000001</v>
      </c>
      <c r="AP87" s="159">
        <f>$BB74</f>
        <v>0</v>
      </c>
      <c r="AQ87" s="163">
        <f>$BD74</f>
        <v>0</v>
      </c>
      <c r="AR87" s="159">
        <f>$BB73</f>
        <v>0</v>
      </c>
      <c r="AS87" s="163">
        <f>$BD73</f>
        <v>0</v>
      </c>
      <c r="AT87" s="159">
        <f>$BB69</f>
        <v>0</v>
      </c>
      <c r="AU87" s="163">
        <f>$BD69</f>
        <v>0</v>
      </c>
      <c r="AV87" s="159">
        <f>$BB67</f>
        <v>0</v>
      </c>
      <c r="AW87" s="163">
        <f>$BD67</f>
        <v>0</v>
      </c>
      <c r="AX87" s="159"/>
      <c r="AY87" s="163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</row>
    <row r="88" spans="19:97" s="4" customFormat="1">
      <c r="S88" s="61"/>
      <c r="T88" s="61"/>
      <c r="U88" s="61"/>
      <c r="V88" s="61"/>
      <c r="W88" s="61"/>
      <c r="X88" s="61"/>
      <c r="Y88" s="61" t="s">
        <v>106</v>
      </c>
      <c r="Z88" s="159">
        <f>$BE62</f>
        <v>0</v>
      </c>
      <c r="AA88" s="163">
        <f>$BG62</f>
        <v>0</v>
      </c>
      <c r="AB88" s="159">
        <f>$BE63</f>
        <v>200000.01</v>
      </c>
      <c r="AC88" s="163">
        <f>$BG63</f>
        <v>0.47699999999999998</v>
      </c>
      <c r="AD88" s="159">
        <f>$BE64</f>
        <v>0</v>
      </c>
      <c r="AE88" s="163">
        <f>$BG64</f>
        <v>0</v>
      </c>
      <c r="AF88" s="159">
        <f>$BE66</f>
        <v>175700.01</v>
      </c>
      <c r="AG88" s="163">
        <f>$BG66</f>
        <v>0.45800000000000002</v>
      </c>
      <c r="AH88" s="159">
        <f>$BE68</f>
        <v>150000.01</v>
      </c>
      <c r="AI88" s="163">
        <f>$BG68</f>
        <v>0.5</v>
      </c>
      <c r="AJ88" s="159">
        <f>$BE70</f>
        <v>150000.01</v>
      </c>
      <c r="AK88" s="163">
        <f>$BG70</f>
        <v>0.47970000000000002</v>
      </c>
      <c r="AL88" s="159">
        <f>$BE65</f>
        <v>200000.01</v>
      </c>
      <c r="AM88" s="163">
        <f>$BG65</f>
        <v>0.53300000000000003</v>
      </c>
      <c r="AN88" s="159">
        <f>$BE72</f>
        <v>220000.01</v>
      </c>
      <c r="AO88" s="163">
        <f>$BG72</f>
        <v>0.51370000000000005</v>
      </c>
      <c r="AP88" s="159">
        <f>$BE74</f>
        <v>0</v>
      </c>
      <c r="AQ88" s="163">
        <f>$BG74</f>
        <v>0</v>
      </c>
      <c r="AR88" s="159">
        <f>$BE73</f>
        <v>0</v>
      </c>
      <c r="AS88" s="163">
        <f>$BG73</f>
        <v>0</v>
      </c>
      <c r="AT88" s="159">
        <f>$BE69</f>
        <v>0</v>
      </c>
      <c r="AU88" s="163">
        <f>$BG69</f>
        <v>0</v>
      </c>
      <c r="AV88" s="159">
        <f>$BE67</f>
        <v>0</v>
      </c>
      <c r="AW88" s="163">
        <f>$BG67</f>
        <v>0</v>
      </c>
      <c r="AX88" s="159"/>
      <c r="AY88" s="163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</row>
    <row r="89" spans="19:97" s="4" customFormat="1">
      <c r="S89" s="61"/>
      <c r="T89" s="61"/>
      <c r="U89" s="61"/>
      <c r="V89" s="61"/>
      <c r="W89" s="61"/>
      <c r="X89" s="61"/>
      <c r="Y89" s="61" t="s">
        <v>121</v>
      </c>
      <c r="Z89" s="159">
        <f>$BH62</f>
        <v>0</v>
      </c>
      <c r="AA89" s="163">
        <f>$BJ62</f>
        <v>0</v>
      </c>
      <c r="AB89" s="159">
        <f>$BH63</f>
        <v>0</v>
      </c>
      <c r="AC89" s="163">
        <f>$BJ63</f>
        <v>0</v>
      </c>
      <c r="AD89" s="159">
        <f>$BH64</f>
        <v>0</v>
      </c>
      <c r="AE89" s="163">
        <f>$BJ64</f>
        <v>0</v>
      </c>
      <c r="AF89" s="159">
        <f>$BH66</f>
        <v>200000.01</v>
      </c>
      <c r="AG89" s="163">
        <f>$BJ66</f>
        <v>0.498</v>
      </c>
      <c r="AH89" s="159">
        <f>$BH68</f>
        <v>200000.01</v>
      </c>
      <c r="AI89" s="163">
        <f>$BJ68</f>
        <v>0.54</v>
      </c>
      <c r="AJ89" s="159">
        <f>$BH70</f>
        <v>200000.01</v>
      </c>
      <c r="AK89" s="163">
        <f>$BJ70</f>
        <v>0.51970000000000005</v>
      </c>
      <c r="AL89" s="159">
        <f>$BH65</f>
        <v>0</v>
      </c>
      <c r="AM89" s="163">
        <f>$BJ65</f>
        <v>0</v>
      </c>
      <c r="AN89" s="159">
        <f>$BH72</f>
        <v>0</v>
      </c>
      <c r="AO89" s="163">
        <f>$BJ72</f>
        <v>0</v>
      </c>
      <c r="AP89" s="159">
        <f>$BH74</f>
        <v>0</v>
      </c>
      <c r="AQ89" s="163">
        <f>$BJ74</f>
        <v>0</v>
      </c>
      <c r="AR89" s="159">
        <f>$BH73</f>
        <v>0</v>
      </c>
      <c r="AS89" s="163">
        <f>$BJ73</f>
        <v>0</v>
      </c>
      <c r="AT89" s="159">
        <f>$BH69</f>
        <v>0</v>
      </c>
      <c r="AU89" s="163">
        <f>$BJ69</f>
        <v>0</v>
      </c>
      <c r="AV89" s="159">
        <f>$BH67</f>
        <v>0</v>
      </c>
      <c r="AW89" s="163">
        <f>$BJ67</f>
        <v>0</v>
      </c>
      <c r="AX89" s="159"/>
      <c r="AY89" s="163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</row>
    <row r="90" spans="19:97" s="4" customFormat="1">
      <c r="S90" s="61"/>
      <c r="T90" s="61"/>
      <c r="U90" s="61"/>
      <c r="V90" s="61"/>
      <c r="W90" s="61"/>
      <c r="X90" s="61"/>
      <c r="Y90" s="61" t="s">
        <v>122</v>
      </c>
      <c r="Z90" s="160">
        <f>$BK62</f>
        <v>0</v>
      </c>
      <c r="AA90" s="163">
        <f>$BM62</f>
        <v>0</v>
      </c>
      <c r="AB90" s="160">
        <f>$BK63</f>
        <v>0</v>
      </c>
      <c r="AC90" s="163">
        <f>$BM63</f>
        <v>0</v>
      </c>
      <c r="AD90" s="160">
        <f>$BK64</f>
        <v>0</v>
      </c>
      <c r="AE90" s="163">
        <f>$BM64</f>
        <v>0</v>
      </c>
      <c r="AF90" s="160">
        <f>$BK66</f>
        <v>0</v>
      </c>
      <c r="AG90" s="163">
        <f>$BM66</f>
        <v>0</v>
      </c>
      <c r="AH90" s="160">
        <f>$BK68</f>
        <v>0</v>
      </c>
      <c r="AI90" s="163">
        <f>$BM68</f>
        <v>0</v>
      </c>
      <c r="AJ90" s="160">
        <f>$BK70</f>
        <v>220000.01</v>
      </c>
      <c r="AK90" s="163">
        <f>$BM70</f>
        <v>0.5353</v>
      </c>
      <c r="AL90" s="160">
        <f>$BK65</f>
        <v>0</v>
      </c>
      <c r="AM90" s="163">
        <f>$BM65</f>
        <v>0</v>
      </c>
      <c r="AN90" s="160">
        <f>$BK72</f>
        <v>0</v>
      </c>
      <c r="AO90" s="163">
        <f>$BM72</f>
        <v>0</v>
      </c>
      <c r="AP90" s="160">
        <f>$BK74</f>
        <v>0</v>
      </c>
      <c r="AQ90" s="163">
        <f>$BM74</f>
        <v>0</v>
      </c>
      <c r="AR90" s="160">
        <f>$BK73</f>
        <v>0</v>
      </c>
      <c r="AS90" s="163">
        <f>$BM73</f>
        <v>0</v>
      </c>
      <c r="AT90" s="160">
        <f>$BK69</f>
        <v>0</v>
      </c>
      <c r="AU90" s="163">
        <f>$BM69</f>
        <v>0</v>
      </c>
      <c r="AV90" s="160">
        <f>$BK67</f>
        <v>0</v>
      </c>
      <c r="AW90" s="163">
        <f>$BM67</f>
        <v>0</v>
      </c>
      <c r="AX90" s="160"/>
      <c r="AY90" s="163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</row>
    <row r="91" spans="19:97" s="4" customFormat="1">
      <c r="S91" s="61"/>
      <c r="T91" s="61"/>
      <c r="U91" s="61"/>
      <c r="V91" s="61"/>
      <c r="W91" s="61"/>
      <c r="X91" s="61"/>
      <c r="Y91" s="61"/>
      <c r="Z91" s="61"/>
      <c r="AA91" s="61"/>
      <c r="AB91" s="160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</row>
    <row r="92" spans="19:97" s="4" customFormat="1">
      <c r="S92" s="61"/>
      <c r="T92" s="61"/>
      <c r="U92" s="61"/>
      <c r="V92" s="61"/>
      <c r="W92" s="61"/>
      <c r="X92" s="61"/>
      <c r="Y92" s="61"/>
      <c r="Z92" s="61"/>
      <c r="AA92" s="61"/>
      <c r="AB92" s="158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</row>
    <row r="93" spans="19:97" s="4" customFormat="1">
      <c r="S93" s="61"/>
      <c r="T93" s="61"/>
      <c r="U93" s="61"/>
      <c r="V93" s="61"/>
      <c r="W93" s="61"/>
      <c r="X93" s="61"/>
      <c r="Y93" s="61"/>
      <c r="Z93" s="61"/>
      <c r="AA93" s="61"/>
      <c r="AB93" s="158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</row>
    <row r="94" spans="19:97" s="4" customFormat="1">
      <c r="S94" s="61"/>
      <c r="T94" s="61"/>
      <c r="U94" s="61"/>
      <c r="V94" s="61"/>
      <c r="W94" s="61"/>
      <c r="X94" s="61"/>
      <c r="Y94" s="61"/>
      <c r="Z94" s="61"/>
      <c r="AA94" s="61"/>
      <c r="AB94" s="158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</row>
    <row r="95" spans="19:97" s="4" customFormat="1">
      <c r="S95" s="61"/>
      <c r="T95" s="61"/>
      <c r="U95" s="61"/>
      <c r="V95" s="61"/>
      <c r="W95" s="61"/>
      <c r="X95" s="61"/>
      <c r="Y95" s="61"/>
      <c r="Z95" s="61"/>
      <c r="AA95" s="61"/>
      <c r="AB95" s="159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</row>
    <row r="96" spans="19:97" s="4" customFormat="1">
      <c r="S96" s="61"/>
      <c r="T96" s="61"/>
      <c r="U96" s="61"/>
      <c r="V96" s="61"/>
      <c r="W96" s="61"/>
      <c r="X96" s="61"/>
      <c r="Y96" s="61"/>
      <c r="Z96" s="61"/>
      <c r="AA96" s="61"/>
      <c r="AB96" s="159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</row>
    <row r="97" spans="19:97" s="4" customFormat="1">
      <c r="S97" s="61"/>
      <c r="T97" s="61"/>
      <c r="U97" s="61"/>
      <c r="V97" s="61"/>
      <c r="W97" s="61"/>
      <c r="X97" s="61"/>
      <c r="Y97" s="61"/>
      <c r="Z97" s="61"/>
      <c r="AA97" s="61"/>
      <c r="AB97" s="159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</row>
    <row r="98" spans="19:97" s="4" customFormat="1">
      <c r="S98" s="61"/>
      <c r="T98" s="61"/>
      <c r="U98" s="61"/>
      <c r="V98" s="61"/>
      <c r="W98" s="61"/>
      <c r="X98" s="61"/>
      <c r="Y98" s="61"/>
      <c r="Z98" s="61"/>
      <c r="AA98" s="61"/>
      <c r="AB98" s="159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</row>
    <row r="99" spans="19:97" s="4" customFormat="1">
      <c r="S99" s="61"/>
      <c r="T99" s="61"/>
      <c r="U99" s="61"/>
      <c r="V99" s="61"/>
      <c r="W99" s="61"/>
      <c r="X99" s="61"/>
      <c r="Y99" s="61"/>
      <c r="Z99" s="61"/>
      <c r="AA99" s="61"/>
      <c r="AB99" s="159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</row>
    <row r="100" spans="19:97" s="4" customFormat="1"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</row>
    <row r="101" spans="19:97" s="4" customFormat="1"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</row>
    <row r="102" spans="19:97" s="4" customFormat="1"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</row>
    <row r="103" spans="19:97" s="4" customFormat="1"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</row>
    <row r="104" spans="19:97" s="4" customFormat="1"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</row>
    <row r="105" spans="19:97" s="4" customFormat="1"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</row>
    <row r="106" spans="19:97" s="4" customFormat="1"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</row>
    <row r="107" spans="19:97" s="4" customFormat="1"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</row>
    <row r="108" spans="19:97" s="4" customFormat="1"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</row>
    <row r="109" spans="19:97" s="4" customFormat="1"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</row>
    <row r="110" spans="19:97" s="4" customFormat="1"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</row>
    <row r="111" spans="19:97" s="4" customFormat="1"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</row>
    <row r="112" spans="19:97" s="4" customFormat="1"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</row>
    <row r="113" spans="19:97" s="4" customFormat="1"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</row>
    <row r="114" spans="19:97" s="4" customFormat="1"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</row>
    <row r="115" spans="19:97" s="4" customFormat="1"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</row>
    <row r="116" spans="19:97" s="4" customFormat="1"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</row>
    <row r="117" spans="19:97" s="4" customFormat="1"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</row>
    <row r="118" spans="19:97" s="4" customFormat="1"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</row>
    <row r="119" spans="19:97" s="4" customFormat="1"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</row>
    <row r="120" spans="19:97" s="4" customFormat="1"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</row>
    <row r="121" spans="19:97" s="4" customFormat="1"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</row>
    <row r="122" spans="19:97" s="4" customFormat="1"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</row>
    <row r="123" spans="19:97" s="4" customFormat="1"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</row>
    <row r="124" spans="19:97" s="4" customFormat="1"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</row>
    <row r="125" spans="19:97" s="4" customFormat="1"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</row>
    <row r="126" spans="19:97" s="4" customFormat="1"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</row>
    <row r="127" spans="19:97" s="4" customFormat="1"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</row>
    <row r="128" spans="19:97" s="4" customFormat="1"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</row>
    <row r="129" spans="19:97" s="4" customFormat="1"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</row>
    <row r="130" spans="19:97" s="4" customFormat="1"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</row>
    <row r="131" spans="19:97" s="4" customFormat="1"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</row>
    <row r="132" spans="19:97" s="4" customFormat="1"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</row>
    <row r="133" spans="19:97" s="4" customFormat="1"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  <c r="CG133" s="61"/>
      <c r="CH133" s="61"/>
      <c r="CI133" s="61"/>
      <c r="CJ133" s="61"/>
      <c r="CK133" s="61"/>
      <c r="CL133" s="61"/>
      <c r="CM133" s="61"/>
      <c r="CN133" s="61"/>
      <c r="CO133" s="61"/>
      <c r="CP133" s="61"/>
      <c r="CQ133" s="61"/>
      <c r="CR133" s="61"/>
      <c r="CS133" s="61"/>
    </row>
    <row r="134" spans="19:97" s="4" customFormat="1"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</row>
    <row r="135" spans="19:97" s="4" customFormat="1"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</row>
    <row r="136" spans="19:97" s="4" customFormat="1"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  <c r="CQ136" s="61"/>
      <c r="CR136" s="61"/>
      <c r="CS136" s="61"/>
    </row>
    <row r="137" spans="19:97" s="4" customFormat="1"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</row>
    <row r="138" spans="19:97" s="4" customFormat="1"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</row>
    <row r="139" spans="19:97" s="4" customFormat="1"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</row>
    <row r="140" spans="19:97" s="4" customFormat="1"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</row>
    <row r="141" spans="19:97" s="4" customFormat="1"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</row>
    <row r="142" spans="19:97" s="4" customFormat="1"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</row>
    <row r="143" spans="19:97" s="4" customFormat="1"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  <c r="CL143" s="61"/>
      <c r="CM143" s="61"/>
      <c r="CN143" s="61"/>
      <c r="CO143" s="61"/>
      <c r="CP143" s="61"/>
      <c r="CQ143" s="61"/>
      <c r="CR143" s="61"/>
      <c r="CS143" s="61"/>
    </row>
    <row r="144" spans="19:97" s="4" customFormat="1"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</row>
    <row r="145" spans="19:97" s="4" customFormat="1"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</row>
    <row r="146" spans="19:97" s="4" customFormat="1"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  <c r="CR146" s="61"/>
      <c r="CS146" s="61"/>
    </row>
    <row r="147" spans="19:97" s="4" customFormat="1"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</row>
    <row r="148" spans="19:97" s="4" customFormat="1"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</row>
    <row r="149" spans="19:97" s="4" customFormat="1"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</row>
    <row r="150" spans="19:97" s="4" customFormat="1"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</row>
    <row r="151" spans="19:97" s="4" customFormat="1"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</row>
    <row r="152" spans="19:97" s="4" customFormat="1"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</row>
    <row r="153" spans="19:97" s="4" customFormat="1"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</row>
    <row r="154" spans="19:97" s="4" customFormat="1"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</row>
    <row r="155" spans="19:97" s="4" customFormat="1"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</row>
    <row r="156" spans="19:97" s="4" customFormat="1"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</row>
    <row r="157" spans="19:97" s="4" customFormat="1"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</row>
    <row r="158" spans="19:97" s="4" customFormat="1"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</row>
    <row r="159" spans="19:97" s="4" customFormat="1"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</row>
    <row r="160" spans="19:97" s="4" customFormat="1"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</row>
    <row r="161" spans="19:97" s="4" customFormat="1"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</row>
    <row r="162" spans="19:97" s="4" customFormat="1"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</row>
    <row r="163" spans="19:97" s="4" customFormat="1"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</row>
    <row r="164" spans="19:97" s="4" customFormat="1"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</row>
    <row r="165" spans="19:97" s="4" customFormat="1"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</row>
    <row r="166" spans="19:97" s="4" customFormat="1"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</row>
    <row r="167" spans="19:97" s="4" customFormat="1"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</row>
    <row r="168" spans="19:97" s="4" customFormat="1"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</row>
    <row r="169" spans="19:97" s="4" customFormat="1"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</row>
    <row r="170" spans="19:97" s="4" customFormat="1"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</row>
    <row r="171" spans="19:97" s="4" customFormat="1"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</row>
    <row r="172" spans="19:97" s="4" customFormat="1"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</row>
    <row r="173" spans="19:97" s="4" customFormat="1"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</row>
    <row r="174" spans="19:97" s="4" customFormat="1"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</row>
    <row r="175" spans="19:97" s="4" customFormat="1"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</row>
    <row r="176" spans="19:97" s="4" customFormat="1"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</row>
    <row r="177" spans="19:97" s="4" customFormat="1"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</row>
    <row r="178" spans="19:97" s="4" customFormat="1"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</row>
    <row r="179" spans="19:97" s="4" customFormat="1"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</row>
    <row r="180" spans="19:97" s="4" customFormat="1"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</row>
    <row r="181" spans="19:97" s="4" customFormat="1"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</row>
    <row r="182" spans="19:97" s="4" customFormat="1"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</row>
    <row r="183" spans="19:97" s="4" customFormat="1"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  <c r="CG183" s="61"/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</row>
    <row r="184" spans="19:97" s="4" customFormat="1"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1"/>
      <c r="CD184" s="61"/>
      <c r="CE184" s="61"/>
      <c r="CF184" s="61"/>
      <c r="CG184" s="61"/>
      <c r="CH184" s="61"/>
      <c r="CI184" s="61"/>
      <c r="CJ184" s="61"/>
      <c r="CK184" s="61"/>
      <c r="CL184" s="61"/>
      <c r="CM184" s="61"/>
      <c r="CN184" s="61"/>
      <c r="CO184" s="61"/>
      <c r="CP184" s="61"/>
      <c r="CQ184" s="61"/>
      <c r="CR184" s="61"/>
      <c r="CS184" s="61"/>
    </row>
    <row r="185" spans="19:97" s="4" customFormat="1"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61"/>
      <c r="CC185" s="61"/>
      <c r="CD185" s="61"/>
      <c r="CE185" s="61"/>
      <c r="CF185" s="61"/>
      <c r="CG185" s="61"/>
      <c r="CH185" s="61"/>
      <c r="CI185" s="61"/>
      <c r="CJ185" s="61"/>
      <c r="CK185" s="61"/>
      <c r="CL185" s="61"/>
      <c r="CM185" s="61"/>
      <c r="CN185" s="61"/>
      <c r="CO185" s="61"/>
      <c r="CP185" s="61"/>
      <c r="CQ185" s="61"/>
      <c r="CR185" s="61"/>
      <c r="CS185" s="61"/>
    </row>
    <row r="186" spans="19:97" s="4" customFormat="1"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</row>
    <row r="187" spans="19:97" s="4" customFormat="1"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61"/>
      <c r="CG187" s="61"/>
      <c r="CH187" s="61"/>
      <c r="CI187" s="61"/>
      <c r="CJ187" s="61"/>
      <c r="CK187" s="61"/>
      <c r="CL187" s="61"/>
      <c r="CM187" s="61"/>
      <c r="CN187" s="61"/>
      <c r="CO187" s="61"/>
      <c r="CP187" s="61"/>
      <c r="CQ187" s="61"/>
      <c r="CR187" s="61"/>
      <c r="CS187" s="61"/>
    </row>
    <row r="188" spans="19:97" s="4" customFormat="1"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/>
      <c r="CD188" s="61"/>
      <c r="CE188" s="61"/>
      <c r="CF188" s="61"/>
      <c r="CG188" s="61"/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</row>
    <row r="189" spans="19:97" s="4" customFormat="1"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1"/>
      <c r="CD189" s="61"/>
      <c r="CE189" s="61"/>
      <c r="CF189" s="61"/>
      <c r="CG189" s="61"/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</row>
    <row r="190" spans="19:97" s="4" customFormat="1"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</row>
    <row r="191" spans="19:97" s="4" customFormat="1"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61"/>
      <c r="CE191" s="61"/>
      <c r="CF191" s="61"/>
      <c r="CG191" s="61"/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</row>
    <row r="192" spans="19:97" s="4" customFormat="1"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61"/>
      <c r="CC192" s="61"/>
      <c r="CD192" s="61"/>
      <c r="CE192" s="61"/>
      <c r="CF192" s="61"/>
      <c r="CG192" s="61"/>
      <c r="CH192" s="61"/>
      <c r="CI192" s="61"/>
      <c r="CJ192" s="61"/>
      <c r="CK192" s="61"/>
      <c r="CL192" s="61"/>
      <c r="CM192" s="61"/>
      <c r="CN192" s="61"/>
      <c r="CO192" s="61"/>
      <c r="CP192" s="61"/>
      <c r="CQ192" s="61"/>
      <c r="CR192" s="61"/>
      <c r="CS192" s="61"/>
    </row>
    <row r="193" spans="19:97" s="4" customFormat="1"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61"/>
      <c r="CC193" s="61"/>
      <c r="CD193" s="61"/>
      <c r="CE193" s="61"/>
      <c r="CF193" s="61"/>
      <c r="CG193" s="61"/>
      <c r="CH193" s="61"/>
      <c r="CI193" s="61"/>
      <c r="CJ193" s="61"/>
      <c r="CK193" s="61"/>
      <c r="CL193" s="61"/>
      <c r="CM193" s="61"/>
      <c r="CN193" s="61"/>
      <c r="CO193" s="61"/>
      <c r="CP193" s="61"/>
      <c r="CQ193" s="61"/>
      <c r="CR193" s="61"/>
      <c r="CS193" s="61"/>
    </row>
    <row r="194" spans="19:97" s="4" customFormat="1"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/>
      <c r="CD194" s="61"/>
      <c r="CE194" s="61"/>
      <c r="CF194" s="61"/>
      <c r="CG194" s="61"/>
      <c r="CH194" s="61"/>
      <c r="CI194" s="61"/>
      <c r="CJ194" s="61"/>
      <c r="CK194" s="61"/>
      <c r="CL194" s="61"/>
      <c r="CM194" s="61"/>
      <c r="CN194" s="61"/>
      <c r="CO194" s="61"/>
      <c r="CP194" s="61"/>
      <c r="CQ194" s="61"/>
      <c r="CR194" s="61"/>
      <c r="CS194" s="61"/>
    </row>
    <row r="195" spans="19:97" s="4" customFormat="1"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61"/>
      <c r="CC195" s="61"/>
      <c r="CD195" s="61"/>
      <c r="CE195" s="61"/>
      <c r="CF195" s="61"/>
      <c r="CG195" s="61"/>
      <c r="CH195" s="61"/>
      <c r="CI195" s="61"/>
      <c r="CJ195" s="61"/>
      <c r="CK195" s="61"/>
      <c r="CL195" s="61"/>
      <c r="CM195" s="61"/>
      <c r="CN195" s="61"/>
      <c r="CO195" s="61"/>
      <c r="CP195" s="61"/>
      <c r="CQ195" s="61"/>
      <c r="CR195" s="61"/>
      <c r="CS195" s="61"/>
    </row>
    <row r="196" spans="19:97" s="4" customFormat="1"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  <c r="CG196" s="61"/>
      <c r="CH196" s="61"/>
      <c r="CI196" s="61"/>
      <c r="CJ196" s="61"/>
      <c r="CK196" s="61"/>
      <c r="CL196" s="61"/>
      <c r="CM196" s="61"/>
      <c r="CN196" s="61"/>
      <c r="CO196" s="61"/>
      <c r="CP196" s="61"/>
      <c r="CQ196" s="61"/>
      <c r="CR196" s="61"/>
      <c r="CS196" s="61"/>
    </row>
    <row r="197" spans="19:97" s="4" customFormat="1"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61"/>
      <c r="CC197" s="61"/>
      <c r="CD197" s="61"/>
      <c r="CE197" s="61"/>
      <c r="CF197" s="61"/>
      <c r="CG197" s="61"/>
      <c r="CH197" s="61"/>
      <c r="CI197" s="61"/>
      <c r="CJ197" s="61"/>
      <c r="CK197" s="61"/>
      <c r="CL197" s="61"/>
      <c r="CM197" s="61"/>
      <c r="CN197" s="61"/>
      <c r="CO197" s="61"/>
      <c r="CP197" s="61"/>
      <c r="CQ197" s="61"/>
      <c r="CR197" s="61"/>
      <c r="CS197" s="61"/>
    </row>
    <row r="198" spans="19:97" s="4" customFormat="1"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61"/>
      <c r="CC198" s="61"/>
      <c r="CD198" s="61"/>
      <c r="CE198" s="61"/>
      <c r="CF198" s="61"/>
      <c r="CG198" s="61"/>
      <c r="CH198" s="61"/>
      <c r="CI198" s="61"/>
      <c r="CJ198" s="61"/>
      <c r="CK198" s="61"/>
      <c r="CL198" s="61"/>
      <c r="CM198" s="61"/>
      <c r="CN198" s="61"/>
      <c r="CO198" s="61"/>
      <c r="CP198" s="61"/>
      <c r="CQ198" s="61"/>
      <c r="CR198" s="61"/>
      <c r="CS198" s="61"/>
    </row>
    <row r="199" spans="19:97" s="4" customFormat="1"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1"/>
      <c r="CD199" s="61"/>
      <c r="CE199" s="61"/>
      <c r="CF199" s="61"/>
      <c r="CG199" s="61"/>
      <c r="CH199" s="61"/>
      <c r="CI199" s="61"/>
      <c r="CJ199" s="61"/>
      <c r="CK199" s="61"/>
      <c r="CL199" s="61"/>
      <c r="CM199" s="61"/>
      <c r="CN199" s="61"/>
      <c r="CO199" s="61"/>
      <c r="CP199" s="61"/>
      <c r="CQ199" s="61"/>
      <c r="CR199" s="61"/>
      <c r="CS199" s="61"/>
    </row>
    <row r="200" spans="19:97" s="4" customFormat="1"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/>
      <c r="CD200" s="61"/>
      <c r="CE200" s="61"/>
      <c r="CF200" s="61"/>
      <c r="CG200" s="61"/>
      <c r="CH200" s="61"/>
      <c r="CI200" s="61"/>
      <c r="CJ200" s="61"/>
      <c r="CK200" s="61"/>
      <c r="CL200" s="61"/>
      <c r="CM200" s="61"/>
      <c r="CN200" s="61"/>
      <c r="CO200" s="61"/>
      <c r="CP200" s="61"/>
      <c r="CQ200" s="61"/>
      <c r="CR200" s="61"/>
      <c r="CS200" s="61"/>
    </row>
    <row r="201" spans="19:97" s="4" customFormat="1"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1"/>
      <c r="BS201" s="61"/>
      <c r="BT201" s="61"/>
      <c r="BU201" s="61"/>
      <c r="BV201" s="61"/>
      <c r="BW201" s="61"/>
      <c r="BX201" s="61"/>
      <c r="BY201" s="61"/>
      <c r="BZ201" s="61"/>
      <c r="CA201" s="61"/>
      <c r="CB201" s="61"/>
      <c r="CC201" s="61"/>
      <c r="CD201" s="61"/>
      <c r="CE201" s="61"/>
      <c r="CF201" s="61"/>
      <c r="CG201" s="61"/>
      <c r="CH201" s="61"/>
      <c r="CI201" s="61"/>
      <c r="CJ201" s="61"/>
      <c r="CK201" s="61"/>
      <c r="CL201" s="61"/>
      <c r="CM201" s="61"/>
      <c r="CN201" s="61"/>
      <c r="CO201" s="61"/>
      <c r="CP201" s="61"/>
      <c r="CQ201" s="61"/>
      <c r="CR201" s="61"/>
      <c r="CS201" s="61"/>
    </row>
    <row r="202" spans="19:97" s="4" customFormat="1"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61"/>
      <c r="CC202" s="61"/>
      <c r="CD202" s="61"/>
      <c r="CE202" s="61"/>
      <c r="CF202" s="61"/>
      <c r="CG202" s="61"/>
      <c r="CH202" s="61"/>
      <c r="CI202" s="61"/>
      <c r="CJ202" s="61"/>
      <c r="CK202" s="61"/>
      <c r="CL202" s="61"/>
      <c r="CM202" s="61"/>
      <c r="CN202" s="61"/>
      <c r="CO202" s="61"/>
      <c r="CP202" s="61"/>
      <c r="CQ202" s="61"/>
      <c r="CR202" s="61"/>
      <c r="CS202" s="61"/>
    </row>
    <row r="203" spans="19:97" s="4" customFormat="1"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61"/>
      <c r="CC203" s="61"/>
      <c r="CD203" s="61"/>
      <c r="CE203" s="61"/>
      <c r="CF203" s="61"/>
      <c r="CG203" s="61"/>
      <c r="CH203" s="61"/>
      <c r="CI203" s="61"/>
      <c r="CJ203" s="61"/>
      <c r="CK203" s="61"/>
      <c r="CL203" s="61"/>
      <c r="CM203" s="61"/>
      <c r="CN203" s="61"/>
      <c r="CO203" s="61"/>
      <c r="CP203" s="61"/>
      <c r="CQ203" s="61"/>
      <c r="CR203" s="61"/>
      <c r="CS203" s="61"/>
    </row>
    <row r="204" spans="19:97" s="4" customFormat="1"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61"/>
      <c r="CC204" s="61"/>
      <c r="CD204" s="61"/>
      <c r="CE204" s="61"/>
      <c r="CF204" s="61"/>
      <c r="CG204" s="61"/>
      <c r="CH204" s="61"/>
      <c r="CI204" s="61"/>
      <c r="CJ204" s="61"/>
      <c r="CK204" s="61"/>
      <c r="CL204" s="61"/>
      <c r="CM204" s="61"/>
      <c r="CN204" s="61"/>
      <c r="CO204" s="61"/>
      <c r="CP204" s="61"/>
      <c r="CQ204" s="61"/>
      <c r="CR204" s="61"/>
      <c r="CS204" s="61"/>
    </row>
    <row r="205" spans="19:97" s="4" customFormat="1"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61"/>
      <c r="CG205" s="61"/>
      <c r="CH205" s="61"/>
      <c r="CI205" s="61"/>
      <c r="CJ205" s="61"/>
      <c r="CK205" s="61"/>
      <c r="CL205" s="61"/>
      <c r="CM205" s="61"/>
      <c r="CN205" s="61"/>
      <c r="CO205" s="61"/>
      <c r="CP205" s="61"/>
      <c r="CQ205" s="61"/>
      <c r="CR205" s="61"/>
      <c r="CS205" s="61"/>
    </row>
    <row r="206" spans="19:97" s="4" customFormat="1"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61"/>
      <c r="CC206" s="61"/>
      <c r="CD206" s="61"/>
      <c r="CE206" s="61"/>
      <c r="CF206" s="61"/>
      <c r="CG206" s="61"/>
      <c r="CH206" s="61"/>
      <c r="CI206" s="61"/>
      <c r="CJ206" s="61"/>
      <c r="CK206" s="61"/>
      <c r="CL206" s="61"/>
      <c r="CM206" s="61"/>
      <c r="CN206" s="61"/>
      <c r="CO206" s="61"/>
      <c r="CP206" s="61"/>
      <c r="CQ206" s="61"/>
      <c r="CR206" s="61"/>
      <c r="CS206" s="61"/>
    </row>
    <row r="207" spans="19:97" s="4" customFormat="1"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61"/>
      <c r="CB207" s="61"/>
      <c r="CC207" s="61"/>
      <c r="CD207" s="61"/>
      <c r="CE207" s="61"/>
      <c r="CF207" s="61"/>
      <c r="CG207" s="61"/>
      <c r="CH207" s="61"/>
      <c r="CI207" s="61"/>
      <c r="CJ207" s="61"/>
      <c r="CK207" s="61"/>
      <c r="CL207" s="61"/>
      <c r="CM207" s="61"/>
      <c r="CN207" s="61"/>
      <c r="CO207" s="61"/>
      <c r="CP207" s="61"/>
      <c r="CQ207" s="61"/>
      <c r="CR207" s="61"/>
      <c r="CS207" s="61"/>
    </row>
    <row r="208" spans="19:97" s="4" customFormat="1"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61"/>
      <c r="CC208" s="61"/>
      <c r="CD208" s="61"/>
      <c r="CE208" s="61"/>
      <c r="CF208" s="61"/>
      <c r="CG208" s="61"/>
      <c r="CH208" s="61"/>
      <c r="CI208" s="61"/>
      <c r="CJ208" s="61"/>
      <c r="CK208" s="61"/>
      <c r="CL208" s="61"/>
      <c r="CM208" s="61"/>
      <c r="CN208" s="61"/>
      <c r="CO208" s="61"/>
      <c r="CP208" s="61"/>
      <c r="CQ208" s="61"/>
      <c r="CR208" s="61"/>
      <c r="CS208" s="61"/>
    </row>
    <row r="209" spans="19:97" s="4" customFormat="1"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61"/>
      <c r="CC209" s="61"/>
      <c r="CD209" s="61"/>
      <c r="CE209" s="61"/>
      <c r="CF209" s="61"/>
      <c r="CG209" s="61"/>
      <c r="CH209" s="61"/>
      <c r="CI209" s="61"/>
      <c r="CJ209" s="61"/>
      <c r="CK209" s="61"/>
      <c r="CL209" s="61"/>
      <c r="CM209" s="61"/>
      <c r="CN209" s="61"/>
      <c r="CO209" s="61"/>
      <c r="CP209" s="61"/>
      <c r="CQ209" s="61"/>
      <c r="CR209" s="61"/>
      <c r="CS209" s="61"/>
    </row>
    <row r="210" spans="19:97" s="4" customFormat="1"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  <c r="CA210" s="61"/>
      <c r="CB210" s="61"/>
      <c r="CC210" s="61"/>
      <c r="CD210" s="61"/>
      <c r="CE210" s="61"/>
      <c r="CF210" s="61"/>
      <c r="CG210" s="61"/>
      <c r="CH210" s="61"/>
      <c r="CI210" s="61"/>
      <c r="CJ210" s="61"/>
      <c r="CK210" s="61"/>
      <c r="CL210" s="61"/>
      <c r="CM210" s="61"/>
      <c r="CN210" s="61"/>
      <c r="CO210" s="61"/>
      <c r="CP210" s="61"/>
      <c r="CQ210" s="61"/>
      <c r="CR210" s="61"/>
      <c r="CS210" s="61"/>
    </row>
    <row r="211" spans="19:97" s="4" customFormat="1"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61"/>
      <c r="CC211" s="61"/>
      <c r="CD211" s="61"/>
      <c r="CE211" s="61"/>
      <c r="CF211" s="61"/>
      <c r="CG211" s="61"/>
      <c r="CH211" s="61"/>
      <c r="CI211" s="61"/>
      <c r="CJ211" s="61"/>
      <c r="CK211" s="61"/>
      <c r="CL211" s="61"/>
      <c r="CM211" s="61"/>
      <c r="CN211" s="61"/>
      <c r="CO211" s="61"/>
      <c r="CP211" s="61"/>
      <c r="CQ211" s="61"/>
      <c r="CR211" s="61"/>
      <c r="CS211" s="61"/>
    </row>
    <row r="212" spans="19:97" s="4" customFormat="1"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61"/>
      <c r="CC212" s="61"/>
      <c r="CD212" s="61"/>
      <c r="CE212" s="61"/>
      <c r="CF212" s="61"/>
      <c r="CG212" s="61"/>
      <c r="CH212" s="61"/>
      <c r="CI212" s="61"/>
      <c r="CJ212" s="61"/>
      <c r="CK212" s="61"/>
      <c r="CL212" s="61"/>
      <c r="CM212" s="61"/>
      <c r="CN212" s="61"/>
      <c r="CO212" s="61"/>
      <c r="CP212" s="61"/>
      <c r="CQ212" s="61"/>
      <c r="CR212" s="61"/>
      <c r="CS212" s="61"/>
    </row>
    <row r="213" spans="19:97" s="4" customFormat="1"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  <c r="CA213" s="61"/>
      <c r="CB213" s="61"/>
      <c r="CC213" s="61"/>
      <c r="CD213" s="61"/>
      <c r="CE213" s="61"/>
      <c r="CF213" s="61"/>
      <c r="CG213" s="61"/>
      <c r="CH213" s="61"/>
      <c r="CI213" s="61"/>
      <c r="CJ213" s="61"/>
      <c r="CK213" s="61"/>
      <c r="CL213" s="61"/>
      <c r="CM213" s="61"/>
      <c r="CN213" s="61"/>
      <c r="CO213" s="61"/>
      <c r="CP213" s="61"/>
      <c r="CQ213" s="61"/>
      <c r="CR213" s="61"/>
      <c r="CS213" s="61"/>
    </row>
    <row r="214" spans="19:97" s="4" customFormat="1"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61"/>
      <c r="CC214" s="61"/>
      <c r="CD214" s="61"/>
      <c r="CE214" s="61"/>
      <c r="CF214" s="61"/>
      <c r="CG214" s="61"/>
      <c r="CH214" s="61"/>
      <c r="CI214" s="61"/>
      <c r="CJ214" s="61"/>
      <c r="CK214" s="61"/>
      <c r="CL214" s="61"/>
      <c r="CM214" s="61"/>
      <c r="CN214" s="61"/>
      <c r="CO214" s="61"/>
      <c r="CP214" s="61"/>
      <c r="CQ214" s="61"/>
      <c r="CR214" s="61"/>
      <c r="CS214" s="61"/>
    </row>
    <row r="215" spans="19:97" s="4" customFormat="1"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61"/>
      <c r="CC215" s="61"/>
      <c r="CD215" s="61"/>
      <c r="CE215" s="61"/>
      <c r="CF215" s="61"/>
      <c r="CG215" s="61"/>
      <c r="CH215" s="61"/>
      <c r="CI215" s="61"/>
      <c r="CJ215" s="61"/>
      <c r="CK215" s="61"/>
      <c r="CL215" s="61"/>
      <c r="CM215" s="61"/>
      <c r="CN215" s="61"/>
      <c r="CO215" s="61"/>
      <c r="CP215" s="61"/>
      <c r="CQ215" s="61"/>
      <c r="CR215" s="61"/>
      <c r="CS215" s="61"/>
    </row>
    <row r="216" spans="19:97" s="4" customFormat="1"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61"/>
      <c r="CC216" s="61"/>
      <c r="CD216" s="61"/>
      <c r="CE216" s="61"/>
      <c r="CF216" s="61"/>
      <c r="CG216" s="61"/>
      <c r="CH216" s="61"/>
      <c r="CI216" s="61"/>
      <c r="CJ216" s="61"/>
      <c r="CK216" s="61"/>
      <c r="CL216" s="61"/>
      <c r="CM216" s="61"/>
      <c r="CN216" s="61"/>
      <c r="CO216" s="61"/>
      <c r="CP216" s="61"/>
      <c r="CQ216" s="61"/>
      <c r="CR216" s="61"/>
      <c r="CS216" s="61"/>
    </row>
    <row r="217" spans="19:97" s="4" customFormat="1"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61"/>
      <c r="CC217" s="61"/>
      <c r="CD217" s="61"/>
      <c r="CE217" s="61"/>
      <c r="CF217" s="61"/>
      <c r="CG217" s="61"/>
      <c r="CH217" s="61"/>
      <c r="CI217" s="61"/>
      <c r="CJ217" s="61"/>
      <c r="CK217" s="61"/>
      <c r="CL217" s="61"/>
      <c r="CM217" s="61"/>
      <c r="CN217" s="61"/>
      <c r="CO217" s="61"/>
      <c r="CP217" s="61"/>
      <c r="CQ217" s="61"/>
      <c r="CR217" s="61"/>
      <c r="CS217" s="61"/>
    </row>
    <row r="218" spans="19:97" s="4" customFormat="1"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61"/>
      <c r="CC218" s="61"/>
      <c r="CD218" s="61"/>
      <c r="CE218" s="61"/>
      <c r="CF218" s="61"/>
      <c r="CG218" s="61"/>
      <c r="CH218" s="61"/>
      <c r="CI218" s="61"/>
      <c r="CJ218" s="61"/>
      <c r="CK218" s="61"/>
      <c r="CL218" s="61"/>
      <c r="CM218" s="61"/>
      <c r="CN218" s="61"/>
      <c r="CO218" s="61"/>
      <c r="CP218" s="61"/>
      <c r="CQ218" s="61"/>
      <c r="CR218" s="61"/>
      <c r="CS218" s="61"/>
    </row>
    <row r="219" spans="19:97" s="4" customFormat="1"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61"/>
      <c r="CC219" s="61"/>
      <c r="CD219" s="61"/>
      <c r="CE219" s="61"/>
      <c r="CF219" s="61"/>
      <c r="CG219" s="61"/>
      <c r="CH219" s="61"/>
      <c r="CI219" s="61"/>
      <c r="CJ219" s="61"/>
      <c r="CK219" s="61"/>
      <c r="CL219" s="61"/>
      <c r="CM219" s="61"/>
      <c r="CN219" s="61"/>
      <c r="CO219" s="61"/>
      <c r="CP219" s="61"/>
      <c r="CQ219" s="61"/>
      <c r="CR219" s="61"/>
      <c r="CS219" s="61"/>
    </row>
    <row r="220" spans="19:97" s="4" customFormat="1"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61"/>
      <c r="CC220" s="61"/>
      <c r="CD220" s="61"/>
      <c r="CE220" s="61"/>
      <c r="CF220" s="61"/>
      <c r="CG220" s="61"/>
      <c r="CH220" s="61"/>
      <c r="CI220" s="61"/>
      <c r="CJ220" s="61"/>
      <c r="CK220" s="61"/>
      <c r="CL220" s="61"/>
      <c r="CM220" s="61"/>
      <c r="CN220" s="61"/>
      <c r="CO220" s="61"/>
      <c r="CP220" s="61"/>
      <c r="CQ220" s="61"/>
      <c r="CR220" s="61"/>
      <c r="CS220" s="61"/>
    </row>
    <row r="221" spans="19:97" s="4" customFormat="1"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61"/>
      <c r="CC221" s="61"/>
      <c r="CD221" s="61"/>
      <c r="CE221" s="61"/>
      <c r="CF221" s="61"/>
      <c r="CG221" s="61"/>
      <c r="CH221" s="61"/>
      <c r="CI221" s="61"/>
      <c r="CJ221" s="61"/>
      <c r="CK221" s="61"/>
      <c r="CL221" s="61"/>
      <c r="CM221" s="61"/>
      <c r="CN221" s="61"/>
      <c r="CO221" s="61"/>
      <c r="CP221" s="61"/>
      <c r="CQ221" s="61"/>
      <c r="CR221" s="61"/>
      <c r="CS221" s="61"/>
    </row>
    <row r="222" spans="19:97" s="4" customFormat="1"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61"/>
      <c r="CC222" s="61"/>
      <c r="CD222" s="61"/>
      <c r="CE222" s="61"/>
      <c r="CF222" s="61"/>
      <c r="CG222" s="61"/>
      <c r="CH222" s="61"/>
      <c r="CI222" s="61"/>
      <c r="CJ222" s="61"/>
      <c r="CK222" s="61"/>
      <c r="CL222" s="61"/>
      <c r="CM222" s="61"/>
      <c r="CN222" s="61"/>
      <c r="CO222" s="61"/>
      <c r="CP222" s="61"/>
      <c r="CQ222" s="61"/>
      <c r="CR222" s="61"/>
      <c r="CS222" s="61"/>
    </row>
    <row r="223" spans="19:97" s="4" customFormat="1"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61"/>
      <c r="CC223" s="61"/>
      <c r="CD223" s="61"/>
      <c r="CE223" s="61"/>
      <c r="CF223" s="61"/>
      <c r="CG223" s="61"/>
      <c r="CH223" s="61"/>
      <c r="CI223" s="61"/>
      <c r="CJ223" s="61"/>
      <c r="CK223" s="61"/>
      <c r="CL223" s="61"/>
      <c r="CM223" s="61"/>
      <c r="CN223" s="61"/>
      <c r="CO223" s="61"/>
      <c r="CP223" s="61"/>
      <c r="CQ223" s="61"/>
      <c r="CR223" s="61"/>
      <c r="CS223" s="61"/>
    </row>
    <row r="224" spans="19:97" s="4" customFormat="1"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61"/>
      <c r="CC224" s="61"/>
      <c r="CD224" s="61"/>
      <c r="CE224" s="61"/>
      <c r="CF224" s="61"/>
      <c r="CG224" s="61"/>
      <c r="CH224" s="61"/>
      <c r="CI224" s="61"/>
      <c r="CJ224" s="61"/>
      <c r="CK224" s="61"/>
      <c r="CL224" s="61"/>
      <c r="CM224" s="61"/>
      <c r="CN224" s="61"/>
      <c r="CO224" s="61"/>
      <c r="CP224" s="61"/>
      <c r="CQ224" s="61"/>
      <c r="CR224" s="61"/>
      <c r="CS224" s="61"/>
    </row>
    <row r="225" spans="19:97" s="4" customFormat="1"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61"/>
      <c r="CC225" s="61"/>
      <c r="CD225" s="61"/>
      <c r="CE225" s="61"/>
      <c r="CF225" s="61"/>
      <c r="CG225" s="61"/>
      <c r="CH225" s="61"/>
      <c r="CI225" s="61"/>
      <c r="CJ225" s="61"/>
      <c r="CK225" s="61"/>
      <c r="CL225" s="61"/>
      <c r="CM225" s="61"/>
      <c r="CN225" s="61"/>
      <c r="CO225" s="61"/>
      <c r="CP225" s="61"/>
      <c r="CQ225" s="61"/>
      <c r="CR225" s="61"/>
      <c r="CS225" s="61"/>
    </row>
    <row r="226" spans="19:97" s="4" customFormat="1"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61"/>
      <c r="CC226" s="61"/>
      <c r="CD226" s="61"/>
      <c r="CE226" s="61"/>
      <c r="CF226" s="61"/>
      <c r="CG226" s="61"/>
      <c r="CH226" s="61"/>
      <c r="CI226" s="61"/>
      <c r="CJ226" s="61"/>
      <c r="CK226" s="61"/>
      <c r="CL226" s="61"/>
      <c r="CM226" s="61"/>
      <c r="CN226" s="61"/>
      <c r="CO226" s="61"/>
      <c r="CP226" s="61"/>
      <c r="CQ226" s="61"/>
      <c r="CR226" s="61"/>
      <c r="CS226" s="61"/>
    </row>
    <row r="227" spans="19:97" s="4" customFormat="1"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61"/>
      <c r="CC227" s="61"/>
      <c r="CD227" s="61"/>
      <c r="CE227" s="61"/>
      <c r="CF227" s="61"/>
      <c r="CG227" s="61"/>
      <c r="CH227" s="61"/>
      <c r="CI227" s="61"/>
      <c r="CJ227" s="61"/>
      <c r="CK227" s="61"/>
      <c r="CL227" s="61"/>
      <c r="CM227" s="61"/>
      <c r="CN227" s="61"/>
      <c r="CO227" s="61"/>
      <c r="CP227" s="61"/>
      <c r="CQ227" s="61"/>
      <c r="CR227" s="61"/>
      <c r="CS227" s="61"/>
    </row>
    <row r="228" spans="19:97" s="4" customFormat="1"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61"/>
      <c r="CC228" s="61"/>
      <c r="CD228" s="61"/>
      <c r="CE228" s="61"/>
      <c r="CF228" s="61"/>
      <c r="CG228" s="61"/>
      <c r="CH228" s="61"/>
      <c r="CI228" s="61"/>
      <c r="CJ228" s="61"/>
      <c r="CK228" s="61"/>
      <c r="CL228" s="61"/>
      <c r="CM228" s="61"/>
      <c r="CN228" s="61"/>
      <c r="CO228" s="61"/>
      <c r="CP228" s="61"/>
      <c r="CQ228" s="61"/>
      <c r="CR228" s="61"/>
      <c r="CS228" s="61"/>
    </row>
    <row r="229" spans="19:97" s="4" customFormat="1"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61"/>
      <c r="CC229" s="61"/>
      <c r="CD229" s="61"/>
      <c r="CE229" s="61"/>
      <c r="CF229" s="61"/>
      <c r="CG229" s="61"/>
      <c r="CH229" s="61"/>
      <c r="CI229" s="61"/>
      <c r="CJ229" s="61"/>
      <c r="CK229" s="61"/>
      <c r="CL229" s="61"/>
      <c r="CM229" s="61"/>
      <c r="CN229" s="61"/>
      <c r="CO229" s="61"/>
      <c r="CP229" s="61"/>
      <c r="CQ229" s="61"/>
      <c r="CR229" s="61"/>
      <c r="CS229" s="61"/>
    </row>
    <row r="230" spans="19:97" s="4" customFormat="1"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/>
      <c r="CD230" s="61"/>
      <c r="CE230" s="61"/>
      <c r="CF230" s="61"/>
      <c r="CG230" s="61"/>
      <c r="CH230" s="61"/>
      <c r="CI230" s="61"/>
      <c r="CJ230" s="61"/>
      <c r="CK230" s="61"/>
      <c r="CL230" s="61"/>
      <c r="CM230" s="61"/>
      <c r="CN230" s="61"/>
      <c r="CO230" s="61"/>
      <c r="CP230" s="61"/>
      <c r="CQ230" s="61"/>
      <c r="CR230" s="61"/>
      <c r="CS230" s="61"/>
    </row>
    <row r="231" spans="19:97" s="4" customFormat="1"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/>
      <c r="CD231" s="61"/>
      <c r="CE231" s="61"/>
      <c r="CF231" s="61"/>
      <c r="CG231" s="61"/>
      <c r="CH231" s="61"/>
      <c r="CI231" s="61"/>
      <c r="CJ231" s="61"/>
      <c r="CK231" s="61"/>
      <c r="CL231" s="61"/>
      <c r="CM231" s="61"/>
      <c r="CN231" s="61"/>
      <c r="CO231" s="61"/>
      <c r="CP231" s="61"/>
      <c r="CQ231" s="61"/>
      <c r="CR231" s="61"/>
      <c r="CS231" s="61"/>
    </row>
    <row r="232" spans="19:97" s="4" customFormat="1"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61"/>
      <c r="CC232" s="61"/>
      <c r="CD232" s="61"/>
      <c r="CE232" s="61"/>
      <c r="CF232" s="61"/>
      <c r="CG232" s="61"/>
      <c r="CH232" s="61"/>
      <c r="CI232" s="61"/>
      <c r="CJ232" s="61"/>
      <c r="CK232" s="61"/>
      <c r="CL232" s="61"/>
      <c r="CM232" s="61"/>
      <c r="CN232" s="61"/>
      <c r="CO232" s="61"/>
      <c r="CP232" s="61"/>
      <c r="CQ232" s="61"/>
      <c r="CR232" s="61"/>
      <c r="CS232" s="61"/>
    </row>
    <row r="233" spans="19:97" s="4" customFormat="1"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61"/>
      <c r="CC233" s="61"/>
      <c r="CD233" s="61"/>
      <c r="CE233" s="61"/>
      <c r="CF233" s="61"/>
      <c r="CG233" s="61"/>
      <c r="CH233" s="61"/>
      <c r="CI233" s="61"/>
      <c r="CJ233" s="61"/>
      <c r="CK233" s="61"/>
      <c r="CL233" s="61"/>
      <c r="CM233" s="61"/>
      <c r="CN233" s="61"/>
      <c r="CO233" s="61"/>
      <c r="CP233" s="61"/>
      <c r="CQ233" s="61"/>
      <c r="CR233" s="61"/>
      <c r="CS233" s="61"/>
    </row>
    <row r="234" spans="19:97" s="4" customFormat="1"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61"/>
      <c r="CC234" s="61"/>
      <c r="CD234" s="61"/>
      <c r="CE234" s="61"/>
      <c r="CF234" s="61"/>
      <c r="CG234" s="61"/>
      <c r="CH234" s="61"/>
      <c r="CI234" s="61"/>
      <c r="CJ234" s="61"/>
      <c r="CK234" s="61"/>
      <c r="CL234" s="61"/>
      <c r="CM234" s="61"/>
      <c r="CN234" s="61"/>
      <c r="CO234" s="61"/>
      <c r="CP234" s="61"/>
      <c r="CQ234" s="61"/>
      <c r="CR234" s="61"/>
      <c r="CS234" s="61"/>
    </row>
    <row r="235" spans="19:97" s="4" customFormat="1"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61"/>
      <c r="CC235" s="61"/>
      <c r="CD235" s="61"/>
      <c r="CE235" s="61"/>
      <c r="CF235" s="61"/>
      <c r="CG235" s="61"/>
      <c r="CH235" s="61"/>
      <c r="CI235" s="61"/>
      <c r="CJ235" s="61"/>
      <c r="CK235" s="61"/>
      <c r="CL235" s="61"/>
      <c r="CM235" s="61"/>
      <c r="CN235" s="61"/>
      <c r="CO235" s="61"/>
      <c r="CP235" s="61"/>
      <c r="CQ235" s="61"/>
      <c r="CR235" s="61"/>
      <c r="CS235" s="61"/>
    </row>
    <row r="236" spans="19:97" s="4" customFormat="1"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61"/>
      <c r="CC236" s="61"/>
      <c r="CD236" s="61"/>
      <c r="CE236" s="61"/>
      <c r="CF236" s="61"/>
      <c r="CG236" s="61"/>
      <c r="CH236" s="61"/>
      <c r="CI236" s="61"/>
      <c r="CJ236" s="61"/>
      <c r="CK236" s="61"/>
      <c r="CL236" s="61"/>
      <c r="CM236" s="61"/>
      <c r="CN236" s="61"/>
      <c r="CO236" s="61"/>
      <c r="CP236" s="61"/>
      <c r="CQ236" s="61"/>
      <c r="CR236" s="61"/>
      <c r="CS236" s="61"/>
    </row>
    <row r="237" spans="19:97" s="4" customFormat="1"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/>
      <c r="CD237" s="61"/>
      <c r="CE237" s="61"/>
      <c r="CF237" s="61"/>
      <c r="CG237" s="61"/>
      <c r="CH237" s="61"/>
      <c r="CI237" s="61"/>
      <c r="CJ237" s="61"/>
      <c r="CK237" s="61"/>
      <c r="CL237" s="61"/>
      <c r="CM237" s="61"/>
      <c r="CN237" s="61"/>
      <c r="CO237" s="61"/>
      <c r="CP237" s="61"/>
      <c r="CQ237" s="61"/>
      <c r="CR237" s="61"/>
      <c r="CS237" s="61"/>
    </row>
    <row r="238" spans="19:97" s="4" customFormat="1"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1"/>
      <c r="CC238" s="61"/>
      <c r="CD238" s="61"/>
      <c r="CE238" s="61"/>
      <c r="CF238" s="61"/>
      <c r="CG238" s="61"/>
      <c r="CH238" s="61"/>
      <c r="CI238" s="61"/>
      <c r="CJ238" s="61"/>
      <c r="CK238" s="61"/>
      <c r="CL238" s="61"/>
      <c r="CM238" s="61"/>
      <c r="CN238" s="61"/>
      <c r="CO238" s="61"/>
      <c r="CP238" s="61"/>
      <c r="CQ238" s="61"/>
      <c r="CR238" s="61"/>
      <c r="CS238" s="61"/>
    </row>
    <row r="239" spans="19:97" s="4" customFormat="1"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61"/>
      <c r="CC239" s="61"/>
      <c r="CD239" s="61"/>
      <c r="CE239" s="61"/>
      <c r="CF239" s="61"/>
      <c r="CG239" s="61"/>
      <c r="CH239" s="61"/>
      <c r="CI239" s="61"/>
      <c r="CJ239" s="61"/>
      <c r="CK239" s="61"/>
      <c r="CL239" s="61"/>
      <c r="CM239" s="61"/>
      <c r="CN239" s="61"/>
      <c r="CO239" s="61"/>
      <c r="CP239" s="61"/>
      <c r="CQ239" s="61"/>
      <c r="CR239" s="61"/>
      <c r="CS239" s="61"/>
    </row>
    <row r="240" spans="19:97" s="4" customFormat="1"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61"/>
      <c r="CC240" s="61"/>
      <c r="CD240" s="61"/>
      <c r="CE240" s="61"/>
      <c r="CF240" s="61"/>
      <c r="CG240" s="61"/>
      <c r="CH240" s="61"/>
      <c r="CI240" s="61"/>
      <c r="CJ240" s="61"/>
      <c r="CK240" s="61"/>
      <c r="CL240" s="61"/>
      <c r="CM240" s="61"/>
      <c r="CN240" s="61"/>
      <c r="CO240" s="61"/>
      <c r="CP240" s="61"/>
      <c r="CQ240" s="61"/>
      <c r="CR240" s="61"/>
      <c r="CS240" s="61"/>
    </row>
    <row r="241" spans="19:97" s="4" customFormat="1"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61"/>
      <c r="CC241" s="61"/>
      <c r="CD241" s="61"/>
      <c r="CE241" s="61"/>
      <c r="CF241" s="61"/>
      <c r="CG241" s="61"/>
      <c r="CH241" s="61"/>
      <c r="CI241" s="61"/>
      <c r="CJ241" s="61"/>
      <c r="CK241" s="61"/>
      <c r="CL241" s="61"/>
      <c r="CM241" s="61"/>
      <c r="CN241" s="61"/>
      <c r="CO241" s="61"/>
      <c r="CP241" s="61"/>
      <c r="CQ241" s="61"/>
      <c r="CR241" s="61"/>
      <c r="CS241" s="61"/>
    </row>
    <row r="242" spans="19:97" s="4" customFormat="1"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61"/>
      <c r="CC242" s="61"/>
      <c r="CD242" s="61"/>
      <c r="CE242" s="61"/>
      <c r="CF242" s="61"/>
      <c r="CG242" s="61"/>
      <c r="CH242" s="61"/>
      <c r="CI242" s="61"/>
      <c r="CJ242" s="61"/>
      <c r="CK242" s="61"/>
      <c r="CL242" s="61"/>
      <c r="CM242" s="61"/>
      <c r="CN242" s="61"/>
      <c r="CO242" s="61"/>
      <c r="CP242" s="61"/>
      <c r="CQ242" s="61"/>
      <c r="CR242" s="61"/>
      <c r="CS242" s="61"/>
    </row>
    <row r="243" spans="19:97" s="4" customFormat="1"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61"/>
      <c r="CC243" s="61"/>
      <c r="CD243" s="61"/>
      <c r="CE243" s="61"/>
      <c r="CF243" s="61"/>
      <c r="CG243" s="61"/>
      <c r="CH243" s="61"/>
      <c r="CI243" s="61"/>
      <c r="CJ243" s="61"/>
      <c r="CK243" s="61"/>
      <c r="CL243" s="61"/>
      <c r="CM243" s="61"/>
      <c r="CN243" s="61"/>
      <c r="CO243" s="61"/>
      <c r="CP243" s="61"/>
      <c r="CQ243" s="61"/>
      <c r="CR243" s="61"/>
      <c r="CS243" s="61"/>
    </row>
    <row r="244" spans="19:97" s="4" customFormat="1"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1"/>
      <c r="CC244" s="61"/>
      <c r="CD244" s="61"/>
      <c r="CE244" s="61"/>
      <c r="CF244" s="61"/>
      <c r="CG244" s="61"/>
      <c r="CH244" s="61"/>
      <c r="CI244" s="61"/>
      <c r="CJ244" s="61"/>
      <c r="CK244" s="61"/>
      <c r="CL244" s="61"/>
      <c r="CM244" s="61"/>
      <c r="CN244" s="61"/>
      <c r="CO244" s="61"/>
      <c r="CP244" s="61"/>
      <c r="CQ244" s="61"/>
      <c r="CR244" s="61"/>
      <c r="CS244" s="61"/>
    </row>
    <row r="245" spans="19:97" s="4" customFormat="1"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61"/>
      <c r="CC245" s="61"/>
      <c r="CD245" s="61"/>
      <c r="CE245" s="61"/>
      <c r="CF245" s="61"/>
      <c r="CG245" s="61"/>
      <c r="CH245" s="61"/>
      <c r="CI245" s="61"/>
      <c r="CJ245" s="61"/>
      <c r="CK245" s="61"/>
      <c r="CL245" s="61"/>
      <c r="CM245" s="61"/>
      <c r="CN245" s="61"/>
      <c r="CO245" s="61"/>
      <c r="CP245" s="61"/>
      <c r="CQ245" s="61"/>
      <c r="CR245" s="61"/>
      <c r="CS245" s="61"/>
    </row>
    <row r="246" spans="19:97" s="4" customFormat="1"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61"/>
      <c r="CC246" s="61"/>
      <c r="CD246" s="61"/>
      <c r="CE246" s="61"/>
      <c r="CF246" s="61"/>
      <c r="CG246" s="61"/>
      <c r="CH246" s="61"/>
      <c r="CI246" s="61"/>
      <c r="CJ246" s="61"/>
      <c r="CK246" s="61"/>
      <c r="CL246" s="61"/>
      <c r="CM246" s="61"/>
      <c r="CN246" s="61"/>
      <c r="CO246" s="61"/>
      <c r="CP246" s="61"/>
      <c r="CQ246" s="61"/>
      <c r="CR246" s="61"/>
      <c r="CS246" s="61"/>
    </row>
    <row r="247" spans="19:97" s="4" customFormat="1"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61"/>
      <c r="CC247" s="61"/>
      <c r="CD247" s="61"/>
      <c r="CE247" s="61"/>
      <c r="CF247" s="61"/>
      <c r="CG247" s="61"/>
      <c r="CH247" s="61"/>
      <c r="CI247" s="61"/>
      <c r="CJ247" s="61"/>
      <c r="CK247" s="61"/>
      <c r="CL247" s="61"/>
      <c r="CM247" s="61"/>
      <c r="CN247" s="61"/>
      <c r="CO247" s="61"/>
      <c r="CP247" s="61"/>
      <c r="CQ247" s="61"/>
      <c r="CR247" s="61"/>
      <c r="CS247" s="61"/>
    </row>
    <row r="248" spans="19:97" s="4" customFormat="1"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61"/>
      <c r="CC248" s="61"/>
      <c r="CD248" s="61"/>
      <c r="CE248" s="61"/>
      <c r="CF248" s="61"/>
      <c r="CG248" s="61"/>
      <c r="CH248" s="61"/>
      <c r="CI248" s="61"/>
      <c r="CJ248" s="61"/>
      <c r="CK248" s="61"/>
      <c r="CL248" s="61"/>
      <c r="CM248" s="61"/>
      <c r="CN248" s="61"/>
      <c r="CO248" s="61"/>
      <c r="CP248" s="61"/>
      <c r="CQ248" s="61"/>
      <c r="CR248" s="61"/>
      <c r="CS248" s="61"/>
    </row>
    <row r="249" spans="19:97" s="4" customFormat="1"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61"/>
      <c r="CC249" s="61"/>
      <c r="CD249" s="61"/>
      <c r="CE249" s="61"/>
      <c r="CF249" s="61"/>
      <c r="CG249" s="61"/>
      <c r="CH249" s="61"/>
      <c r="CI249" s="61"/>
      <c r="CJ249" s="61"/>
      <c r="CK249" s="61"/>
      <c r="CL249" s="61"/>
      <c r="CM249" s="61"/>
      <c r="CN249" s="61"/>
      <c r="CO249" s="61"/>
      <c r="CP249" s="61"/>
      <c r="CQ249" s="61"/>
      <c r="CR249" s="61"/>
      <c r="CS249" s="61"/>
    </row>
    <row r="250" spans="19:97" s="4" customFormat="1"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/>
      <c r="CD250" s="61"/>
      <c r="CE250" s="61"/>
      <c r="CF250" s="61"/>
      <c r="CG250" s="61"/>
      <c r="CH250" s="61"/>
      <c r="CI250" s="61"/>
      <c r="CJ250" s="61"/>
      <c r="CK250" s="61"/>
      <c r="CL250" s="61"/>
      <c r="CM250" s="61"/>
      <c r="CN250" s="61"/>
      <c r="CO250" s="61"/>
      <c r="CP250" s="61"/>
      <c r="CQ250" s="61"/>
      <c r="CR250" s="61"/>
      <c r="CS250" s="61"/>
    </row>
    <row r="251" spans="19:97" s="4" customFormat="1"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1"/>
      <c r="CC251" s="61"/>
      <c r="CD251" s="61"/>
      <c r="CE251" s="61"/>
      <c r="CF251" s="61"/>
      <c r="CG251" s="61"/>
      <c r="CH251" s="61"/>
      <c r="CI251" s="61"/>
      <c r="CJ251" s="61"/>
      <c r="CK251" s="61"/>
      <c r="CL251" s="61"/>
      <c r="CM251" s="61"/>
      <c r="CN251" s="61"/>
      <c r="CO251" s="61"/>
      <c r="CP251" s="61"/>
      <c r="CQ251" s="61"/>
      <c r="CR251" s="61"/>
      <c r="CS251" s="61"/>
    </row>
    <row r="252" spans="19:97" s="4" customFormat="1"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/>
      <c r="CD252" s="61"/>
      <c r="CE252" s="61"/>
      <c r="CF252" s="61"/>
      <c r="CG252" s="61"/>
      <c r="CH252" s="61"/>
      <c r="CI252" s="61"/>
      <c r="CJ252" s="61"/>
      <c r="CK252" s="61"/>
      <c r="CL252" s="61"/>
      <c r="CM252" s="61"/>
      <c r="CN252" s="61"/>
      <c r="CO252" s="61"/>
      <c r="CP252" s="61"/>
      <c r="CQ252" s="61"/>
      <c r="CR252" s="61"/>
      <c r="CS252" s="61"/>
    </row>
    <row r="253" spans="19:97" s="4" customFormat="1"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61"/>
      <c r="CC253" s="61"/>
      <c r="CD253" s="61"/>
      <c r="CE253" s="61"/>
      <c r="CF253" s="61"/>
      <c r="CG253" s="61"/>
      <c r="CH253" s="61"/>
      <c r="CI253" s="61"/>
      <c r="CJ253" s="61"/>
      <c r="CK253" s="61"/>
      <c r="CL253" s="61"/>
      <c r="CM253" s="61"/>
      <c r="CN253" s="61"/>
      <c r="CO253" s="61"/>
      <c r="CP253" s="61"/>
      <c r="CQ253" s="61"/>
      <c r="CR253" s="61"/>
      <c r="CS253" s="61"/>
    </row>
    <row r="254" spans="19:97" s="4" customFormat="1"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61"/>
      <c r="CC254" s="61"/>
      <c r="CD254" s="61"/>
      <c r="CE254" s="61"/>
      <c r="CF254" s="61"/>
      <c r="CG254" s="61"/>
      <c r="CH254" s="61"/>
      <c r="CI254" s="61"/>
      <c r="CJ254" s="61"/>
      <c r="CK254" s="61"/>
      <c r="CL254" s="61"/>
      <c r="CM254" s="61"/>
      <c r="CN254" s="61"/>
      <c r="CO254" s="61"/>
      <c r="CP254" s="61"/>
      <c r="CQ254" s="61"/>
      <c r="CR254" s="61"/>
      <c r="CS254" s="61"/>
    </row>
    <row r="255" spans="19:97" s="4" customFormat="1"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  <c r="CJ255" s="61"/>
      <c r="CK255" s="61"/>
      <c r="CL255" s="61"/>
      <c r="CM255" s="61"/>
      <c r="CN255" s="61"/>
      <c r="CO255" s="61"/>
      <c r="CP255" s="61"/>
      <c r="CQ255" s="61"/>
      <c r="CR255" s="61"/>
      <c r="CS255" s="61"/>
    </row>
    <row r="256" spans="19:97" s="4" customFormat="1"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  <c r="CJ256" s="61"/>
      <c r="CK256" s="61"/>
      <c r="CL256" s="61"/>
      <c r="CM256" s="61"/>
      <c r="CN256" s="61"/>
      <c r="CO256" s="61"/>
      <c r="CP256" s="61"/>
      <c r="CQ256" s="61"/>
      <c r="CR256" s="61"/>
      <c r="CS256" s="61"/>
    </row>
    <row r="257" spans="19:97" s="4" customFormat="1"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61"/>
      <c r="CC257" s="61"/>
      <c r="CD257" s="61"/>
      <c r="CE257" s="61"/>
      <c r="CF257" s="61"/>
      <c r="CG257" s="61"/>
      <c r="CH257" s="61"/>
      <c r="CI257" s="61"/>
      <c r="CJ257" s="61"/>
      <c r="CK257" s="61"/>
      <c r="CL257" s="61"/>
      <c r="CM257" s="61"/>
      <c r="CN257" s="61"/>
      <c r="CO257" s="61"/>
      <c r="CP257" s="61"/>
      <c r="CQ257" s="61"/>
      <c r="CR257" s="61"/>
      <c r="CS257" s="61"/>
    </row>
    <row r="258" spans="19:97" s="4" customFormat="1"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61"/>
      <c r="CC258" s="61"/>
      <c r="CD258" s="61"/>
      <c r="CE258" s="61"/>
      <c r="CF258" s="61"/>
      <c r="CG258" s="61"/>
      <c r="CH258" s="61"/>
      <c r="CI258" s="61"/>
      <c r="CJ258" s="61"/>
      <c r="CK258" s="61"/>
      <c r="CL258" s="61"/>
      <c r="CM258" s="61"/>
      <c r="CN258" s="61"/>
      <c r="CO258" s="61"/>
      <c r="CP258" s="61"/>
      <c r="CQ258" s="61"/>
      <c r="CR258" s="61"/>
      <c r="CS258" s="61"/>
    </row>
    <row r="259" spans="19:97" s="4" customFormat="1"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61"/>
      <c r="CC259" s="61"/>
      <c r="CD259" s="61"/>
      <c r="CE259" s="61"/>
      <c r="CF259" s="61"/>
      <c r="CG259" s="61"/>
      <c r="CH259" s="61"/>
      <c r="CI259" s="61"/>
      <c r="CJ259" s="61"/>
      <c r="CK259" s="61"/>
      <c r="CL259" s="61"/>
      <c r="CM259" s="61"/>
      <c r="CN259" s="61"/>
      <c r="CO259" s="61"/>
      <c r="CP259" s="61"/>
      <c r="CQ259" s="61"/>
      <c r="CR259" s="61"/>
      <c r="CS259" s="61"/>
    </row>
    <row r="260" spans="19:97" s="4" customFormat="1"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61"/>
      <c r="CC260" s="61"/>
      <c r="CD260" s="61"/>
      <c r="CE260" s="61"/>
      <c r="CF260" s="61"/>
      <c r="CG260" s="61"/>
      <c r="CH260" s="61"/>
      <c r="CI260" s="61"/>
      <c r="CJ260" s="61"/>
      <c r="CK260" s="61"/>
      <c r="CL260" s="61"/>
      <c r="CM260" s="61"/>
      <c r="CN260" s="61"/>
      <c r="CO260" s="61"/>
      <c r="CP260" s="61"/>
      <c r="CQ260" s="61"/>
      <c r="CR260" s="61"/>
      <c r="CS260" s="61"/>
    </row>
    <row r="261" spans="19:97" s="4" customFormat="1"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  <c r="CQ261" s="61"/>
      <c r="CR261" s="61"/>
      <c r="CS261" s="61"/>
    </row>
    <row r="262" spans="19:97" s="4" customFormat="1"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  <c r="CQ262" s="61"/>
      <c r="CR262" s="61"/>
      <c r="CS262" s="61"/>
    </row>
    <row r="263" spans="19:97" s="4" customFormat="1"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61"/>
      <c r="CC263" s="61"/>
      <c r="CD263" s="61"/>
      <c r="CE263" s="61"/>
      <c r="CF263" s="61"/>
      <c r="CG263" s="61"/>
      <c r="CH263" s="61"/>
      <c r="CI263" s="61"/>
      <c r="CJ263" s="61"/>
      <c r="CK263" s="61"/>
      <c r="CL263" s="61"/>
      <c r="CM263" s="61"/>
      <c r="CN263" s="61"/>
      <c r="CO263" s="61"/>
      <c r="CP263" s="61"/>
      <c r="CQ263" s="61"/>
      <c r="CR263" s="61"/>
      <c r="CS263" s="61"/>
    </row>
    <row r="264" spans="19:97" s="4" customFormat="1"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61"/>
      <c r="CC264" s="61"/>
      <c r="CD264" s="61"/>
      <c r="CE264" s="61"/>
      <c r="CF264" s="61"/>
      <c r="CG264" s="61"/>
      <c r="CH264" s="61"/>
      <c r="CI264" s="61"/>
      <c r="CJ264" s="61"/>
      <c r="CK264" s="61"/>
      <c r="CL264" s="61"/>
      <c r="CM264" s="61"/>
      <c r="CN264" s="61"/>
      <c r="CO264" s="61"/>
      <c r="CP264" s="61"/>
      <c r="CQ264" s="61"/>
      <c r="CR264" s="61"/>
      <c r="CS264" s="61"/>
    </row>
    <row r="265" spans="19:97" s="4" customFormat="1"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61"/>
      <c r="CC265" s="61"/>
      <c r="CD265" s="61"/>
      <c r="CE265" s="61"/>
      <c r="CF265" s="61"/>
      <c r="CG265" s="61"/>
      <c r="CH265" s="61"/>
      <c r="CI265" s="61"/>
      <c r="CJ265" s="61"/>
      <c r="CK265" s="61"/>
      <c r="CL265" s="61"/>
      <c r="CM265" s="61"/>
      <c r="CN265" s="61"/>
      <c r="CO265" s="61"/>
      <c r="CP265" s="61"/>
      <c r="CQ265" s="61"/>
      <c r="CR265" s="61"/>
      <c r="CS265" s="61"/>
    </row>
    <row r="266" spans="19:97" s="4" customFormat="1"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61"/>
      <c r="CC266" s="61"/>
      <c r="CD266" s="61"/>
      <c r="CE266" s="61"/>
      <c r="CF266" s="61"/>
      <c r="CG266" s="61"/>
      <c r="CH266" s="61"/>
      <c r="CI266" s="61"/>
      <c r="CJ266" s="61"/>
      <c r="CK266" s="61"/>
      <c r="CL266" s="61"/>
      <c r="CM266" s="61"/>
      <c r="CN266" s="61"/>
      <c r="CO266" s="61"/>
      <c r="CP266" s="61"/>
      <c r="CQ266" s="61"/>
      <c r="CR266" s="61"/>
      <c r="CS266" s="61"/>
    </row>
    <row r="267" spans="19:97" s="4" customFormat="1"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61"/>
      <c r="CC267" s="61"/>
      <c r="CD267" s="61"/>
      <c r="CE267" s="61"/>
      <c r="CF267" s="61"/>
      <c r="CG267" s="61"/>
      <c r="CH267" s="61"/>
      <c r="CI267" s="61"/>
      <c r="CJ267" s="61"/>
      <c r="CK267" s="61"/>
      <c r="CL267" s="61"/>
      <c r="CM267" s="61"/>
      <c r="CN267" s="61"/>
      <c r="CO267" s="61"/>
      <c r="CP267" s="61"/>
      <c r="CQ267" s="61"/>
      <c r="CR267" s="61"/>
      <c r="CS267" s="61"/>
    </row>
    <row r="268" spans="19:97" s="4" customFormat="1"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61"/>
      <c r="CC268" s="61"/>
      <c r="CD268" s="61"/>
      <c r="CE268" s="61"/>
      <c r="CF268" s="61"/>
      <c r="CG268" s="61"/>
      <c r="CH268" s="61"/>
      <c r="CI268" s="61"/>
      <c r="CJ268" s="61"/>
      <c r="CK268" s="61"/>
      <c r="CL268" s="61"/>
      <c r="CM268" s="61"/>
      <c r="CN268" s="61"/>
      <c r="CO268" s="61"/>
      <c r="CP268" s="61"/>
      <c r="CQ268" s="61"/>
      <c r="CR268" s="61"/>
      <c r="CS268" s="61"/>
    </row>
    <row r="269" spans="19:97" s="4" customFormat="1"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61"/>
      <c r="CC269" s="61"/>
      <c r="CD269" s="61"/>
      <c r="CE269" s="61"/>
      <c r="CF269" s="61"/>
      <c r="CG269" s="61"/>
      <c r="CH269" s="61"/>
      <c r="CI269" s="61"/>
      <c r="CJ269" s="61"/>
      <c r="CK269" s="61"/>
      <c r="CL269" s="61"/>
      <c r="CM269" s="61"/>
      <c r="CN269" s="61"/>
      <c r="CO269" s="61"/>
      <c r="CP269" s="61"/>
      <c r="CQ269" s="61"/>
      <c r="CR269" s="61"/>
      <c r="CS269" s="61"/>
    </row>
    <row r="270" spans="19:97" s="4" customFormat="1"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61"/>
      <c r="CC270" s="61"/>
      <c r="CD270" s="61"/>
      <c r="CE270" s="61"/>
      <c r="CF270" s="61"/>
      <c r="CG270" s="61"/>
      <c r="CH270" s="61"/>
      <c r="CI270" s="61"/>
      <c r="CJ270" s="61"/>
      <c r="CK270" s="61"/>
      <c r="CL270" s="61"/>
      <c r="CM270" s="61"/>
      <c r="CN270" s="61"/>
      <c r="CO270" s="61"/>
      <c r="CP270" s="61"/>
      <c r="CQ270" s="61"/>
      <c r="CR270" s="61"/>
      <c r="CS270" s="61"/>
    </row>
    <row r="271" spans="19:97" s="4" customFormat="1"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61"/>
      <c r="CC271" s="61"/>
      <c r="CD271" s="61"/>
      <c r="CE271" s="61"/>
      <c r="CF271" s="61"/>
      <c r="CG271" s="61"/>
      <c r="CH271" s="61"/>
      <c r="CI271" s="61"/>
      <c r="CJ271" s="61"/>
      <c r="CK271" s="61"/>
      <c r="CL271" s="61"/>
      <c r="CM271" s="61"/>
      <c r="CN271" s="61"/>
      <c r="CO271" s="61"/>
      <c r="CP271" s="61"/>
      <c r="CQ271" s="61"/>
      <c r="CR271" s="61"/>
      <c r="CS271" s="61"/>
    </row>
    <row r="272" spans="19:97" s="4" customFormat="1"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61"/>
      <c r="CC272" s="61"/>
      <c r="CD272" s="61"/>
      <c r="CE272" s="61"/>
      <c r="CF272" s="61"/>
      <c r="CG272" s="61"/>
      <c r="CH272" s="61"/>
      <c r="CI272" s="61"/>
      <c r="CJ272" s="61"/>
      <c r="CK272" s="61"/>
      <c r="CL272" s="61"/>
      <c r="CM272" s="61"/>
      <c r="CN272" s="61"/>
      <c r="CO272" s="61"/>
      <c r="CP272" s="61"/>
      <c r="CQ272" s="61"/>
      <c r="CR272" s="61"/>
      <c r="CS272" s="61"/>
    </row>
    <row r="273" spans="19:97" s="4" customFormat="1"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61"/>
      <c r="CC273" s="61"/>
      <c r="CD273" s="61"/>
      <c r="CE273" s="61"/>
      <c r="CF273" s="61"/>
      <c r="CG273" s="61"/>
      <c r="CH273" s="61"/>
      <c r="CI273" s="61"/>
      <c r="CJ273" s="61"/>
      <c r="CK273" s="61"/>
      <c r="CL273" s="61"/>
      <c r="CM273" s="61"/>
      <c r="CN273" s="61"/>
      <c r="CO273" s="61"/>
      <c r="CP273" s="61"/>
      <c r="CQ273" s="61"/>
      <c r="CR273" s="61"/>
      <c r="CS273" s="61"/>
    </row>
    <row r="274" spans="19:97" s="4" customFormat="1"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61"/>
      <c r="CC274" s="61"/>
      <c r="CD274" s="61"/>
      <c r="CE274" s="61"/>
      <c r="CF274" s="61"/>
      <c r="CG274" s="61"/>
      <c r="CH274" s="61"/>
      <c r="CI274" s="61"/>
      <c r="CJ274" s="61"/>
      <c r="CK274" s="61"/>
      <c r="CL274" s="61"/>
      <c r="CM274" s="61"/>
      <c r="CN274" s="61"/>
      <c r="CO274" s="61"/>
      <c r="CP274" s="61"/>
      <c r="CQ274" s="61"/>
      <c r="CR274" s="61"/>
      <c r="CS274" s="61"/>
    </row>
    <row r="275" spans="19:97" s="4" customFormat="1"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61"/>
      <c r="CC275" s="61"/>
      <c r="CD275" s="61"/>
      <c r="CE275" s="61"/>
      <c r="CF275" s="61"/>
      <c r="CG275" s="61"/>
      <c r="CH275" s="61"/>
      <c r="CI275" s="61"/>
      <c r="CJ275" s="61"/>
      <c r="CK275" s="61"/>
      <c r="CL275" s="61"/>
      <c r="CM275" s="61"/>
      <c r="CN275" s="61"/>
      <c r="CO275" s="61"/>
      <c r="CP275" s="61"/>
      <c r="CQ275" s="61"/>
      <c r="CR275" s="61"/>
      <c r="CS275" s="61"/>
    </row>
    <row r="276" spans="19:97" s="4" customFormat="1"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61"/>
      <c r="CC276" s="61"/>
      <c r="CD276" s="61"/>
      <c r="CE276" s="61"/>
      <c r="CF276" s="61"/>
      <c r="CG276" s="61"/>
      <c r="CH276" s="61"/>
      <c r="CI276" s="61"/>
      <c r="CJ276" s="61"/>
      <c r="CK276" s="61"/>
      <c r="CL276" s="61"/>
      <c r="CM276" s="61"/>
      <c r="CN276" s="61"/>
      <c r="CO276" s="61"/>
      <c r="CP276" s="61"/>
      <c r="CQ276" s="61"/>
      <c r="CR276" s="61"/>
      <c r="CS276" s="61"/>
    </row>
    <row r="277" spans="19:97" s="4" customFormat="1"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61"/>
      <c r="CC277" s="61"/>
      <c r="CD277" s="61"/>
      <c r="CE277" s="61"/>
      <c r="CF277" s="61"/>
      <c r="CG277" s="61"/>
      <c r="CH277" s="61"/>
      <c r="CI277" s="61"/>
      <c r="CJ277" s="61"/>
      <c r="CK277" s="61"/>
      <c r="CL277" s="61"/>
      <c r="CM277" s="61"/>
      <c r="CN277" s="61"/>
      <c r="CO277" s="61"/>
      <c r="CP277" s="61"/>
      <c r="CQ277" s="61"/>
      <c r="CR277" s="61"/>
      <c r="CS277" s="61"/>
    </row>
    <row r="278" spans="19:97" s="4" customFormat="1"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61"/>
      <c r="CC278" s="61"/>
      <c r="CD278" s="61"/>
      <c r="CE278" s="61"/>
      <c r="CF278" s="61"/>
      <c r="CG278" s="61"/>
      <c r="CH278" s="61"/>
      <c r="CI278" s="61"/>
      <c r="CJ278" s="61"/>
      <c r="CK278" s="61"/>
      <c r="CL278" s="61"/>
      <c r="CM278" s="61"/>
      <c r="CN278" s="61"/>
      <c r="CO278" s="61"/>
      <c r="CP278" s="61"/>
      <c r="CQ278" s="61"/>
      <c r="CR278" s="61"/>
      <c r="CS278" s="61"/>
    </row>
    <row r="279" spans="19:97" s="4" customFormat="1"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61"/>
      <c r="CC279" s="61"/>
      <c r="CD279" s="61"/>
      <c r="CE279" s="61"/>
      <c r="CF279" s="61"/>
      <c r="CG279" s="61"/>
      <c r="CH279" s="61"/>
      <c r="CI279" s="61"/>
      <c r="CJ279" s="61"/>
      <c r="CK279" s="61"/>
      <c r="CL279" s="61"/>
      <c r="CM279" s="61"/>
      <c r="CN279" s="61"/>
      <c r="CO279" s="61"/>
      <c r="CP279" s="61"/>
      <c r="CQ279" s="61"/>
      <c r="CR279" s="61"/>
      <c r="CS279" s="61"/>
    </row>
    <row r="280" spans="19:97" s="4" customFormat="1"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61"/>
      <c r="CC280" s="61"/>
      <c r="CD280" s="61"/>
      <c r="CE280" s="61"/>
      <c r="CF280" s="61"/>
      <c r="CG280" s="61"/>
      <c r="CH280" s="61"/>
      <c r="CI280" s="61"/>
      <c r="CJ280" s="61"/>
      <c r="CK280" s="61"/>
      <c r="CL280" s="61"/>
      <c r="CM280" s="61"/>
      <c r="CN280" s="61"/>
      <c r="CO280" s="61"/>
      <c r="CP280" s="61"/>
      <c r="CQ280" s="61"/>
      <c r="CR280" s="61"/>
      <c r="CS280" s="61"/>
    </row>
    <row r="281" spans="19:97" s="4" customFormat="1"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61"/>
      <c r="CC281" s="61"/>
      <c r="CD281" s="61"/>
      <c r="CE281" s="61"/>
      <c r="CF281" s="61"/>
      <c r="CG281" s="61"/>
      <c r="CH281" s="61"/>
      <c r="CI281" s="61"/>
      <c r="CJ281" s="61"/>
      <c r="CK281" s="61"/>
      <c r="CL281" s="61"/>
      <c r="CM281" s="61"/>
      <c r="CN281" s="61"/>
      <c r="CO281" s="61"/>
      <c r="CP281" s="61"/>
      <c r="CQ281" s="61"/>
      <c r="CR281" s="61"/>
      <c r="CS281" s="61"/>
    </row>
    <row r="282" spans="19:97" s="4" customFormat="1"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  <c r="BE282" s="61"/>
      <c r="BF282" s="61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1"/>
      <c r="BS282" s="61"/>
      <c r="BT282" s="61"/>
      <c r="BU282" s="61"/>
      <c r="BV282" s="61"/>
      <c r="BW282" s="61"/>
      <c r="BX282" s="61"/>
      <c r="BY282" s="61"/>
      <c r="BZ282" s="61"/>
      <c r="CA282" s="61"/>
      <c r="CB282" s="61"/>
      <c r="CC282" s="61"/>
      <c r="CD282" s="61"/>
      <c r="CE282" s="61"/>
      <c r="CF282" s="61"/>
      <c r="CG282" s="61"/>
      <c r="CH282" s="61"/>
      <c r="CI282" s="61"/>
      <c r="CJ282" s="61"/>
      <c r="CK282" s="61"/>
      <c r="CL282" s="61"/>
      <c r="CM282" s="61"/>
      <c r="CN282" s="61"/>
      <c r="CO282" s="61"/>
      <c r="CP282" s="61"/>
      <c r="CQ282" s="61"/>
      <c r="CR282" s="61"/>
      <c r="CS282" s="61"/>
    </row>
    <row r="283" spans="19:97" s="4" customFormat="1"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  <c r="BE283" s="61"/>
      <c r="BF283" s="61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1"/>
      <c r="BS283" s="61"/>
      <c r="BT283" s="61"/>
      <c r="BU283" s="61"/>
      <c r="BV283" s="61"/>
      <c r="BW283" s="61"/>
      <c r="BX283" s="61"/>
      <c r="BY283" s="61"/>
      <c r="BZ283" s="61"/>
      <c r="CA283" s="61"/>
      <c r="CB283" s="61"/>
      <c r="CC283" s="61"/>
      <c r="CD283" s="61"/>
      <c r="CE283" s="61"/>
      <c r="CF283" s="61"/>
      <c r="CG283" s="61"/>
      <c r="CH283" s="61"/>
      <c r="CI283" s="61"/>
      <c r="CJ283" s="61"/>
      <c r="CK283" s="61"/>
      <c r="CL283" s="61"/>
      <c r="CM283" s="61"/>
      <c r="CN283" s="61"/>
      <c r="CO283" s="61"/>
      <c r="CP283" s="61"/>
      <c r="CQ283" s="61"/>
      <c r="CR283" s="61"/>
      <c r="CS283" s="61"/>
    </row>
    <row r="284" spans="19:97" s="4" customFormat="1"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  <c r="BE284" s="61"/>
      <c r="BF284" s="61"/>
      <c r="BG284" s="61"/>
      <c r="BH284" s="61"/>
      <c r="BI284" s="61"/>
      <c r="BJ284" s="61"/>
      <c r="BK284" s="61"/>
      <c r="BL284" s="61"/>
      <c r="BM284" s="61"/>
      <c r="BN284" s="61"/>
      <c r="BO284" s="61"/>
      <c r="BP284" s="61"/>
      <c r="BQ284" s="61"/>
      <c r="BR284" s="61"/>
      <c r="BS284" s="61"/>
      <c r="BT284" s="61"/>
      <c r="BU284" s="61"/>
      <c r="BV284" s="61"/>
      <c r="BW284" s="61"/>
      <c r="BX284" s="61"/>
      <c r="BY284" s="61"/>
      <c r="BZ284" s="61"/>
      <c r="CA284" s="61"/>
      <c r="CB284" s="61"/>
      <c r="CC284" s="61"/>
      <c r="CD284" s="61"/>
      <c r="CE284" s="61"/>
      <c r="CF284" s="61"/>
      <c r="CG284" s="61"/>
      <c r="CH284" s="61"/>
      <c r="CI284" s="61"/>
      <c r="CJ284" s="61"/>
      <c r="CK284" s="61"/>
      <c r="CL284" s="61"/>
      <c r="CM284" s="61"/>
      <c r="CN284" s="61"/>
      <c r="CO284" s="61"/>
      <c r="CP284" s="61"/>
      <c r="CQ284" s="61"/>
      <c r="CR284" s="61"/>
      <c r="CS284" s="61"/>
    </row>
    <row r="285" spans="19:97" s="4" customFormat="1"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  <c r="BE285" s="61"/>
      <c r="BF285" s="61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1"/>
      <c r="BS285" s="61"/>
      <c r="BT285" s="61"/>
      <c r="BU285" s="61"/>
      <c r="BV285" s="61"/>
      <c r="BW285" s="61"/>
      <c r="BX285" s="61"/>
      <c r="BY285" s="61"/>
      <c r="BZ285" s="61"/>
      <c r="CA285" s="61"/>
      <c r="CB285" s="61"/>
      <c r="CC285" s="61"/>
      <c r="CD285" s="61"/>
      <c r="CE285" s="61"/>
      <c r="CF285" s="61"/>
      <c r="CG285" s="61"/>
      <c r="CH285" s="61"/>
      <c r="CI285" s="61"/>
      <c r="CJ285" s="61"/>
      <c r="CK285" s="61"/>
      <c r="CL285" s="61"/>
      <c r="CM285" s="61"/>
      <c r="CN285" s="61"/>
      <c r="CO285" s="61"/>
      <c r="CP285" s="61"/>
      <c r="CQ285" s="61"/>
      <c r="CR285" s="61"/>
      <c r="CS285" s="61"/>
    </row>
    <row r="286" spans="19:97" s="4" customFormat="1"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1"/>
      <c r="BS286" s="61"/>
      <c r="BT286" s="61"/>
      <c r="BU286" s="61"/>
      <c r="BV286" s="61"/>
      <c r="BW286" s="61"/>
      <c r="BX286" s="61"/>
      <c r="BY286" s="61"/>
      <c r="BZ286" s="61"/>
      <c r="CA286" s="61"/>
      <c r="CB286" s="61"/>
      <c r="CC286" s="61"/>
      <c r="CD286" s="61"/>
      <c r="CE286" s="61"/>
      <c r="CF286" s="61"/>
      <c r="CG286" s="61"/>
      <c r="CH286" s="61"/>
      <c r="CI286" s="61"/>
      <c r="CJ286" s="61"/>
      <c r="CK286" s="61"/>
      <c r="CL286" s="61"/>
      <c r="CM286" s="61"/>
      <c r="CN286" s="61"/>
      <c r="CO286" s="61"/>
      <c r="CP286" s="61"/>
      <c r="CQ286" s="61"/>
      <c r="CR286" s="61"/>
      <c r="CS286" s="61"/>
    </row>
    <row r="287" spans="19:97" s="4" customFormat="1"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  <c r="BE287" s="61"/>
      <c r="BF287" s="61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1"/>
      <c r="BS287" s="61"/>
      <c r="BT287" s="61"/>
      <c r="BU287" s="61"/>
      <c r="BV287" s="61"/>
      <c r="BW287" s="61"/>
      <c r="BX287" s="61"/>
      <c r="BY287" s="61"/>
      <c r="BZ287" s="61"/>
      <c r="CA287" s="61"/>
      <c r="CB287" s="61"/>
      <c r="CC287" s="61"/>
      <c r="CD287" s="61"/>
      <c r="CE287" s="61"/>
      <c r="CF287" s="61"/>
      <c r="CG287" s="61"/>
      <c r="CH287" s="61"/>
      <c r="CI287" s="61"/>
      <c r="CJ287" s="61"/>
      <c r="CK287" s="61"/>
      <c r="CL287" s="61"/>
      <c r="CM287" s="61"/>
      <c r="CN287" s="61"/>
      <c r="CO287" s="61"/>
      <c r="CP287" s="61"/>
      <c r="CQ287" s="61"/>
      <c r="CR287" s="61"/>
      <c r="CS287" s="61"/>
    </row>
    <row r="288" spans="19:97" s="4" customFormat="1"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1"/>
      <c r="BS288" s="61"/>
      <c r="BT288" s="61"/>
      <c r="BU288" s="61"/>
      <c r="BV288" s="61"/>
      <c r="BW288" s="61"/>
      <c r="BX288" s="61"/>
      <c r="BY288" s="61"/>
      <c r="BZ288" s="61"/>
      <c r="CA288" s="61"/>
      <c r="CB288" s="61"/>
      <c r="CC288" s="61"/>
      <c r="CD288" s="61"/>
      <c r="CE288" s="61"/>
      <c r="CF288" s="61"/>
      <c r="CG288" s="61"/>
      <c r="CH288" s="61"/>
      <c r="CI288" s="61"/>
      <c r="CJ288" s="61"/>
      <c r="CK288" s="61"/>
      <c r="CL288" s="61"/>
      <c r="CM288" s="61"/>
      <c r="CN288" s="61"/>
      <c r="CO288" s="61"/>
      <c r="CP288" s="61"/>
      <c r="CQ288" s="61"/>
      <c r="CR288" s="61"/>
      <c r="CS288" s="61"/>
    </row>
    <row r="289" spans="19:97" s="4" customFormat="1"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1"/>
      <c r="BS289" s="61"/>
      <c r="BT289" s="61"/>
      <c r="BU289" s="61"/>
      <c r="BV289" s="61"/>
      <c r="BW289" s="61"/>
      <c r="BX289" s="61"/>
      <c r="BY289" s="61"/>
      <c r="BZ289" s="61"/>
      <c r="CA289" s="61"/>
      <c r="CB289" s="61"/>
      <c r="CC289" s="61"/>
      <c r="CD289" s="61"/>
      <c r="CE289" s="61"/>
      <c r="CF289" s="61"/>
      <c r="CG289" s="61"/>
      <c r="CH289" s="61"/>
      <c r="CI289" s="61"/>
      <c r="CJ289" s="61"/>
      <c r="CK289" s="61"/>
      <c r="CL289" s="61"/>
      <c r="CM289" s="61"/>
      <c r="CN289" s="61"/>
      <c r="CO289" s="61"/>
      <c r="CP289" s="61"/>
      <c r="CQ289" s="61"/>
      <c r="CR289" s="61"/>
      <c r="CS289" s="61"/>
    </row>
    <row r="290" spans="19:97" s="4" customFormat="1"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1"/>
      <c r="BS290" s="61"/>
      <c r="BT290" s="61"/>
      <c r="BU290" s="61"/>
      <c r="BV290" s="61"/>
      <c r="BW290" s="61"/>
      <c r="BX290" s="61"/>
      <c r="BY290" s="61"/>
      <c r="BZ290" s="61"/>
      <c r="CA290" s="61"/>
      <c r="CB290" s="61"/>
      <c r="CC290" s="61"/>
      <c r="CD290" s="61"/>
      <c r="CE290" s="61"/>
      <c r="CF290" s="61"/>
      <c r="CG290" s="61"/>
      <c r="CH290" s="61"/>
      <c r="CI290" s="61"/>
      <c r="CJ290" s="61"/>
      <c r="CK290" s="61"/>
      <c r="CL290" s="61"/>
      <c r="CM290" s="61"/>
      <c r="CN290" s="61"/>
      <c r="CO290" s="61"/>
      <c r="CP290" s="61"/>
      <c r="CQ290" s="61"/>
      <c r="CR290" s="61"/>
      <c r="CS290" s="61"/>
    </row>
    <row r="291" spans="19:97" s="4" customFormat="1"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  <c r="CA291" s="61"/>
      <c r="CB291" s="61"/>
      <c r="CC291" s="61"/>
      <c r="CD291" s="61"/>
      <c r="CE291" s="61"/>
      <c r="CF291" s="61"/>
      <c r="CG291" s="61"/>
      <c r="CH291" s="61"/>
      <c r="CI291" s="61"/>
      <c r="CJ291" s="61"/>
      <c r="CK291" s="61"/>
      <c r="CL291" s="61"/>
      <c r="CM291" s="61"/>
      <c r="CN291" s="61"/>
      <c r="CO291" s="61"/>
      <c r="CP291" s="61"/>
      <c r="CQ291" s="61"/>
      <c r="CR291" s="61"/>
      <c r="CS291" s="61"/>
    </row>
    <row r="292" spans="19:97" s="4" customFormat="1"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  <c r="CA292" s="61"/>
      <c r="CB292" s="61"/>
      <c r="CC292" s="61"/>
      <c r="CD292" s="61"/>
      <c r="CE292" s="61"/>
      <c r="CF292" s="61"/>
      <c r="CG292" s="61"/>
      <c r="CH292" s="61"/>
      <c r="CI292" s="61"/>
      <c r="CJ292" s="61"/>
      <c r="CK292" s="61"/>
      <c r="CL292" s="61"/>
      <c r="CM292" s="61"/>
      <c r="CN292" s="61"/>
      <c r="CO292" s="61"/>
      <c r="CP292" s="61"/>
      <c r="CQ292" s="61"/>
      <c r="CR292" s="61"/>
      <c r="CS292" s="61"/>
    </row>
    <row r="293" spans="19:97" s="4" customFormat="1"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  <c r="BS293" s="61"/>
      <c r="BT293" s="61"/>
      <c r="BU293" s="61"/>
      <c r="BV293" s="61"/>
      <c r="BW293" s="61"/>
      <c r="BX293" s="61"/>
      <c r="BY293" s="61"/>
      <c r="BZ293" s="61"/>
      <c r="CA293" s="61"/>
      <c r="CB293" s="61"/>
      <c r="CC293" s="61"/>
      <c r="CD293" s="61"/>
      <c r="CE293" s="61"/>
      <c r="CF293" s="61"/>
      <c r="CG293" s="61"/>
      <c r="CH293" s="61"/>
      <c r="CI293" s="61"/>
      <c r="CJ293" s="61"/>
      <c r="CK293" s="61"/>
      <c r="CL293" s="61"/>
      <c r="CM293" s="61"/>
      <c r="CN293" s="61"/>
      <c r="CO293" s="61"/>
      <c r="CP293" s="61"/>
      <c r="CQ293" s="61"/>
      <c r="CR293" s="61"/>
      <c r="CS293" s="61"/>
    </row>
    <row r="294" spans="19:97" s="4" customFormat="1"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  <c r="BS294" s="61"/>
      <c r="BT294" s="61"/>
      <c r="BU294" s="61"/>
      <c r="BV294" s="61"/>
      <c r="BW294" s="61"/>
      <c r="BX294" s="61"/>
      <c r="BY294" s="61"/>
      <c r="BZ294" s="61"/>
      <c r="CA294" s="61"/>
      <c r="CB294" s="61"/>
      <c r="CC294" s="61"/>
      <c r="CD294" s="61"/>
      <c r="CE294" s="61"/>
      <c r="CF294" s="61"/>
      <c r="CG294" s="61"/>
      <c r="CH294" s="61"/>
      <c r="CI294" s="61"/>
      <c r="CJ294" s="61"/>
      <c r="CK294" s="61"/>
      <c r="CL294" s="61"/>
      <c r="CM294" s="61"/>
      <c r="CN294" s="61"/>
      <c r="CO294" s="61"/>
      <c r="CP294" s="61"/>
      <c r="CQ294" s="61"/>
      <c r="CR294" s="61"/>
      <c r="CS294" s="61"/>
    </row>
    <row r="295" spans="19:97" s="4" customFormat="1"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  <c r="BS295" s="61"/>
      <c r="BT295" s="61"/>
      <c r="BU295" s="61"/>
      <c r="BV295" s="61"/>
      <c r="BW295" s="61"/>
      <c r="BX295" s="61"/>
      <c r="BY295" s="61"/>
      <c r="BZ295" s="61"/>
      <c r="CA295" s="61"/>
      <c r="CB295" s="61"/>
      <c r="CC295" s="61"/>
      <c r="CD295" s="61"/>
      <c r="CE295" s="61"/>
      <c r="CF295" s="61"/>
      <c r="CG295" s="61"/>
      <c r="CH295" s="61"/>
      <c r="CI295" s="61"/>
      <c r="CJ295" s="61"/>
      <c r="CK295" s="61"/>
      <c r="CL295" s="61"/>
      <c r="CM295" s="61"/>
      <c r="CN295" s="61"/>
      <c r="CO295" s="61"/>
      <c r="CP295" s="61"/>
      <c r="CQ295" s="61"/>
      <c r="CR295" s="61"/>
      <c r="CS295" s="61"/>
    </row>
    <row r="296" spans="19:97" s="4" customFormat="1"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1"/>
      <c r="BS296" s="61"/>
      <c r="BT296" s="61"/>
      <c r="BU296" s="61"/>
      <c r="BV296" s="61"/>
      <c r="BW296" s="61"/>
      <c r="BX296" s="61"/>
      <c r="BY296" s="61"/>
      <c r="BZ296" s="61"/>
      <c r="CA296" s="61"/>
      <c r="CB296" s="61"/>
      <c r="CC296" s="61"/>
      <c r="CD296" s="61"/>
      <c r="CE296" s="61"/>
      <c r="CF296" s="61"/>
      <c r="CG296" s="61"/>
      <c r="CH296" s="61"/>
      <c r="CI296" s="61"/>
      <c r="CJ296" s="61"/>
      <c r="CK296" s="61"/>
      <c r="CL296" s="61"/>
      <c r="CM296" s="61"/>
      <c r="CN296" s="61"/>
      <c r="CO296" s="61"/>
      <c r="CP296" s="61"/>
      <c r="CQ296" s="61"/>
      <c r="CR296" s="61"/>
      <c r="CS296" s="61"/>
    </row>
    <row r="297" spans="19:97" s="4" customFormat="1"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1"/>
      <c r="BS297" s="61"/>
      <c r="BT297" s="61"/>
      <c r="BU297" s="61"/>
      <c r="BV297" s="61"/>
      <c r="BW297" s="61"/>
      <c r="BX297" s="61"/>
      <c r="BY297" s="61"/>
      <c r="BZ297" s="61"/>
      <c r="CA297" s="61"/>
      <c r="CB297" s="61"/>
      <c r="CC297" s="61"/>
      <c r="CD297" s="61"/>
      <c r="CE297" s="61"/>
      <c r="CF297" s="61"/>
      <c r="CG297" s="61"/>
      <c r="CH297" s="61"/>
      <c r="CI297" s="61"/>
      <c r="CJ297" s="61"/>
      <c r="CK297" s="61"/>
      <c r="CL297" s="61"/>
      <c r="CM297" s="61"/>
      <c r="CN297" s="61"/>
      <c r="CO297" s="61"/>
      <c r="CP297" s="61"/>
      <c r="CQ297" s="61"/>
      <c r="CR297" s="61"/>
      <c r="CS297" s="61"/>
    </row>
    <row r="298" spans="19:97" s="4" customFormat="1"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  <c r="BE298" s="61"/>
      <c r="BF298" s="61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1"/>
      <c r="BS298" s="61"/>
      <c r="BT298" s="61"/>
      <c r="BU298" s="61"/>
      <c r="BV298" s="61"/>
      <c r="BW298" s="61"/>
      <c r="BX298" s="61"/>
      <c r="BY298" s="61"/>
      <c r="BZ298" s="61"/>
      <c r="CA298" s="61"/>
      <c r="CB298" s="61"/>
      <c r="CC298" s="61"/>
      <c r="CD298" s="61"/>
      <c r="CE298" s="61"/>
      <c r="CF298" s="61"/>
      <c r="CG298" s="61"/>
      <c r="CH298" s="61"/>
      <c r="CI298" s="61"/>
      <c r="CJ298" s="61"/>
      <c r="CK298" s="61"/>
      <c r="CL298" s="61"/>
      <c r="CM298" s="61"/>
      <c r="CN298" s="61"/>
      <c r="CO298" s="61"/>
      <c r="CP298" s="61"/>
      <c r="CQ298" s="61"/>
      <c r="CR298" s="61"/>
      <c r="CS298" s="61"/>
    </row>
    <row r="299" spans="19:97" s="4" customFormat="1"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  <c r="BE299" s="61"/>
      <c r="BF299" s="61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1"/>
      <c r="BS299" s="61"/>
      <c r="BT299" s="61"/>
      <c r="BU299" s="61"/>
      <c r="BV299" s="61"/>
      <c r="BW299" s="61"/>
      <c r="BX299" s="61"/>
      <c r="BY299" s="61"/>
      <c r="BZ299" s="61"/>
      <c r="CA299" s="61"/>
      <c r="CB299" s="61"/>
      <c r="CC299" s="61"/>
      <c r="CD299" s="61"/>
      <c r="CE299" s="61"/>
      <c r="CF299" s="61"/>
      <c r="CG299" s="61"/>
      <c r="CH299" s="61"/>
      <c r="CI299" s="61"/>
      <c r="CJ299" s="61"/>
      <c r="CK299" s="61"/>
      <c r="CL299" s="61"/>
      <c r="CM299" s="61"/>
      <c r="CN299" s="61"/>
      <c r="CO299" s="61"/>
      <c r="CP299" s="61"/>
      <c r="CQ299" s="61"/>
      <c r="CR299" s="61"/>
      <c r="CS299" s="61"/>
    </row>
    <row r="300" spans="19:97" s="4" customFormat="1"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1"/>
      <c r="BS300" s="61"/>
      <c r="BT300" s="61"/>
      <c r="BU300" s="61"/>
      <c r="BV300" s="61"/>
      <c r="BW300" s="61"/>
      <c r="BX300" s="61"/>
      <c r="BY300" s="61"/>
      <c r="BZ300" s="61"/>
      <c r="CA300" s="61"/>
      <c r="CB300" s="61"/>
      <c r="CC300" s="61"/>
      <c r="CD300" s="61"/>
      <c r="CE300" s="61"/>
      <c r="CF300" s="61"/>
      <c r="CG300" s="61"/>
      <c r="CH300" s="61"/>
      <c r="CI300" s="61"/>
      <c r="CJ300" s="61"/>
      <c r="CK300" s="61"/>
      <c r="CL300" s="61"/>
      <c r="CM300" s="61"/>
      <c r="CN300" s="61"/>
      <c r="CO300" s="61"/>
      <c r="CP300" s="61"/>
      <c r="CQ300" s="61"/>
      <c r="CR300" s="61"/>
      <c r="CS300" s="61"/>
    </row>
    <row r="301" spans="19:97" s="4" customFormat="1"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1"/>
      <c r="BS301" s="61"/>
      <c r="BT301" s="61"/>
      <c r="BU301" s="61"/>
      <c r="BV301" s="61"/>
      <c r="BW301" s="61"/>
      <c r="BX301" s="61"/>
      <c r="BY301" s="61"/>
      <c r="BZ301" s="61"/>
      <c r="CA301" s="61"/>
      <c r="CB301" s="61"/>
      <c r="CC301" s="61"/>
      <c r="CD301" s="61"/>
      <c r="CE301" s="61"/>
      <c r="CF301" s="61"/>
      <c r="CG301" s="61"/>
      <c r="CH301" s="61"/>
      <c r="CI301" s="61"/>
      <c r="CJ301" s="61"/>
      <c r="CK301" s="61"/>
      <c r="CL301" s="61"/>
      <c r="CM301" s="61"/>
      <c r="CN301" s="61"/>
      <c r="CO301" s="61"/>
      <c r="CP301" s="61"/>
      <c r="CQ301" s="61"/>
      <c r="CR301" s="61"/>
      <c r="CS301" s="61"/>
    </row>
    <row r="302" spans="19:97" s="4" customFormat="1"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  <c r="BS302" s="61"/>
      <c r="BT302" s="61"/>
      <c r="BU302" s="61"/>
      <c r="BV302" s="61"/>
      <c r="BW302" s="61"/>
      <c r="BX302" s="61"/>
      <c r="BY302" s="61"/>
      <c r="BZ302" s="61"/>
      <c r="CA302" s="61"/>
      <c r="CB302" s="61"/>
      <c r="CC302" s="61"/>
      <c r="CD302" s="61"/>
      <c r="CE302" s="61"/>
      <c r="CF302" s="61"/>
      <c r="CG302" s="61"/>
      <c r="CH302" s="61"/>
      <c r="CI302" s="61"/>
      <c r="CJ302" s="61"/>
      <c r="CK302" s="61"/>
      <c r="CL302" s="61"/>
      <c r="CM302" s="61"/>
      <c r="CN302" s="61"/>
      <c r="CO302" s="61"/>
      <c r="CP302" s="61"/>
      <c r="CQ302" s="61"/>
      <c r="CR302" s="61"/>
      <c r="CS302" s="61"/>
    </row>
    <row r="303" spans="19:97" s="4" customFormat="1"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1"/>
      <c r="BS303" s="61"/>
      <c r="BT303" s="61"/>
      <c r="BU303" s="61"/>
      <c r="BV303" s="61"/>
      <c r="BW303" s="61"/>
      <c r="BX303" s="61"/>
      <c r="BY303" s="61"/>
      <c r="BZ303" s="61"/>
      <c r="CA303" s="61"/>
      <c r="CB303" s="61"/>
      <c r="CC303" s="61"/>
      <c r="CD303" s="61"/>
      <c r="CE303" s="61"/>
      <c r="CF303" s="61"/>
      <c r="CG303" s="61"/>
      <c r="CH303" s="61"/>
      <c r="CI303" s="61"/>
      <c r="CJ303" s="61"/>
      <c r="CK303" s="61"/>
      <c r="CL303" s="61"/>
      <c r="CM303" s="61"/>
      <c r="CN303" s="61"/>
      <c r="CO303" s="61"/>
      <c r="CP303" s="61"/>
      <c r="CQ303" s="61"/>
      <c r="CR303" s="61"/>
      <c r="CS303" s="61"/>
    </row>
    <row r="304" spans="19:97" s="4" customFormat="1"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  <c r="BS304" s="61"/>
      <c r="BT304" s="61"/>
      <c r="BU304" s="61"/>
      <c r="BV304" s="61"/>
      <c r="BW304" s="61"/>
      <c r="BX304" s="61"/>
      <c r="BY304" s="61"/>
      <c r="BZ304" s="61"/>
      <c r="CA304" s="61"/>
      <c r="CB304" s="61"/>
      <c r="CC304" s="61"/>
      <c r="CD304" s="61"/>
      <c r="CE304" s="61"/>
      <c r="CF304" s="61"/>
      <c r="CG304" s="61"/>
      <c r="CH304" s="61"/>
      <c r="CI304" s="61"/>
      <c r="CJ304" s="61"/>
      <c r="CK304" s="61"/>
      <c r="CL304" s="61"/>
      <c r="CM304" s="61"/>
      <c r="CN304" s="61"/>
      <c r="CO304" s="61"/>
      <c r="CP304" s="61"/>
      <c r="CQ304" s="61"/>
      <c r="CR304" s="61"/>
      <c r="CS304" s="61"/>
    </row>
    <row r="305" spans="19:97" s="4" customFormat="1"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  <c r="BS305" s="61"/>
      <c r="BT305" s="61"/>
      <c r="BU305" s="61"/>
      <c r="BV305" s="61"/>
      <c r="BW305" s="61"/>
      <c r="BX305" s="61"/>
      <c r="BY305" s="61"/>
      <c r="BZ305" s="61"/>
      <c r="CA305" s="61"/>
      <c r="CB305" s="61"/>
      <c r="CC305" s="61"/>
      <c r="CD305" s="61"/>
      <c r="CE305" s="61"/>
      <c r="CF305" s="61"/>
      <c r="CG305" s="61"/>
      <c r="CH305" s="61"/>
      <c r="CI305" s="61"/>
      <c r="CJ305" s="61"/>
      <c r="CK305" s="61"/>
      <c r="CL305" s="61"/>
      <c r="CM305" s="61"/>
      <c r="CN305" s="61"/>
      <c r="CO305" s="61"/>
      <c r="CP305" s="61"/>
      <c r="CQ305" s="61"/>
      <c r="CR305" s="61"/>
      <c r="CS305" s="61"/>
    </row>
    <row r="306" spans="19:97" s="4" customFormat="1"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  <c r="BS306" s="61"/>
      <c r="BT306" s="61"/>
      <c r="BU306" s="61"/>
      <c r="BV306" s="61"/>
      <c r="BW306" s="61"/>
      <c r="BX306" s="61"/>
      <c r="BY306" s="61"/>
      <c r="BZ306" s="61"/>
      <c r="CA306" s="61"/>
      <c r="CB306" s="61"/>
      <c r="CC306" s="61"/>
      <c r="CD306" s="61"/>
      <c r="CE306" s="61"/>
      <c r="CF306" s="61"/>
      <c r="CG306" s="61"/>
      <c r="CH306" s="61"/>
      <c r="CI306" s="61"/>
      <c r="CJ306" s="61"/>
      <c r="CK306" s="61"/>
      <c r="CL306" s="61"/>
      <c r="CM306" s="61"/>
      <c r="CN306" s="61"/>
      <c r="CO306" s="61"/>
      <c r="CP306" s="61"/>
      <c r="CQ306" s="61"/>
      <c r="CR306" s="61"/>
      <c r="CS306" s="61"/>
    </row>
    <row r="307" spans="19:97" s="4" customFormat="1"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  <c r="BS307" s="61"/>
      <c r="BT307" s="61"/>
      <c r="BU307" s="61"/>
      <c r="BV307" s="61"/>
      <c r="BW307" s="61"/>
      <c r="BX307" s="61"/>
      <c r="BY307" s="61"/>
      <c r="BZ307" s="61"/>
      <c r="CA307" s="61"/>
      <c r="CB307" s="61"/>
      <c r="CC307" s="61"/>
      <c r="CD307" s="61"/>
      <c r="CE307" s="61"/>
      <c r="CF307" s="61"/>
      <c r="CG307" s="61"/>
      <c r="CH307" s="61"/>
      <c r="CI307" s="61"/>
      <c r="CJ307" s="61"/>
      <c r="CK307" s="61"/>
      <c r="CL307" s="61"/>
      <c r="CM307" s="61"/>
      <c r="CN307" s="61"/>
      <c r="CO307" s="61"/>
      <c r="CP307" s="61"/>
      <c r="CQ307" s="61"/>
      <c r="CR307" s="61"/>
      <c r="CS307" s="61"/>
    </row>
    <row r="308" spans="19:97" s="4" customFormat="1"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  <c r="BS308" s="61"/>
      <c r="BT308" s="61"/>
      <c r="BU308" s="61"/>
      <c r="BV308" s="61"/>
      <c r="BW308" s="61"/>
      <c r="BX308" s="61"/>
      <c r="BY308" s="61"/>
      <c r="BZ308" s="61"/>
      <c r="CA308" s="61"/>
      <c r="CB308" s="61"/>
      <c r="CC308" s="61"/>
      <c r="CD308" s="61"/>
      <c r="CE308" s="61"/>
      <c r="CF308" s="61"/>
      <c r="CG308" s="61"/>
      <c r="CH308" s="61"/>
      <c r="CI308" s="61"/>
      <c r="CJ308" s="61"/>
      <c r="CK308" s="61"/>
      <c r="CL308" s="61"/>
      <c r="CM308" s="61"/>
      <c r="CN308" s="61"/>
      <c r="CO308" s="61"/>
      <c r="CP308" s="61"/>
      <c r="CQ308" s="61"/>
      <c r="CR308" s="61"/>
      <c r="CS308" s="61"/>
    </row>
    <row r="309" spans="19:97" s="4" customFormat="1"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  <c r="BS309" s="61"/>
      <c r="BT309" s="61"/>
      <c r="BU309" s="61"/>
      <c r="BV309" s="61"/>
      <c r="BW309" s="61"/>
      <c r="BX309" s="61"/>
      <c r="BY309" s="61"/>
      <c r="BZ309" s="61"/>
      <c r="CA309" s="61"/>
      <c r="CB309" s="61"/>
      <c r="CC309" s="61"/>
      <c r="CD309" s="61"/>
      <c r="CE309" s="61"/>
      <c r="CF309" s="61"/>
      <c r="CG309" s="61"/>
      <c r="CH309" s="61"/>
      <c r="CI309" s="61"/>
      <c r="CJ309" s="61"/>
      <c r="CK309" s="61"/>
      <c r="CL309" s="61"/>
      <c r="CM309" s="61"/>
      <c r="CN309" s="61"/>
      <c r="CO309" s="61"/>
      <c r="CP309" s="61"/>
      <c r="CQ309" s="61"/>
      <c r="CR309" s="61"/>
      <c r="CS309" s="61"/>
    </row>
    <row r="310" spans="19:97" s="4" customFormat="1"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  <c r="BS310" s="61"/>
      <c r="BT310" s="61"/>
      <c r="BU310" s="61"/>
      <c r="BV310" s="61"/>
      <c r="BW310" s="61"/>
      <c r="BX310" s="61"/>
      <c r="BY310" s="61"/>
      <c r="BZ310" s="61"/>
      <c r="CA310" s="61"/>
      <c r="CB310" s="61"/>
      <c r="CC310" s="61"/>
      <c r="CD310" s="61"/>
      <c r="CE310" s="61"/>
      <c r="CF310" s="61"/>
      <c r="CG310" s="61"/>
      <c r="CH310" s="61"/>
      <c r="CI310" s="61"/>
      <c r="CJ310" s="61"/>
      <c r="CK310" s="61"/>
      <c r="CL310" s="61"/>
      <c r="CM310" s="61"/>
      <c r="CN310" s="61"/>
      <c r="CO310" s="61"/>
      <c r="CP310" s="61"/>
      <c r="CQ310" s="61"/>
      <c r="CR310" s="61"/>
      <c r="CS310" s="61"/>
    </row>
    <row r="311" spans="19:97" s="4" customFormat="1"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  <c r="BS311" s="61"/>
      <c r="BT311" s="61"/>
      <c r="BU311" s="61"/>
      <c r="BV311" s="61"/>
      <c r="BW311" s="61"/>
      <c r="BX311" s="61"/>
      <c r="BY311" s="61"/>
      <c r="BZ311" s="61"/>
      <c r="CA311" s="61"/>
      <c r="CB311" s="61"/>
      <c r="CC311" s="61"/>
      <c r="CD311" s="61"/>
      <c r="CE311" s="61"/>
      <c r="CF311" s="61"/>
      <c r="CG311" s="61"/>
      <c r="CH311" s="61"/>
      <c r="CI311" s="61"/>
      <c r="CJ311" s="61"/>
      <c r="CK311" s="61"/>
      <c r="CL311" s="61"/>
      <c r="CM311" s="61"/>
      <c r="CN311" s="61"/>
      <c r="CO311" s="61"/>
      <c r="CP311" s="61"/>
      <c r="CQ311" s="61"/>
      <c r="CR311" s="61"/>
      <c r="CS311" s="61"/>
    </row>
    <row r="312" spans="19:97" s="4" customFormat="1"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  <c r="BS312" s="61"/>
      <c r="BT312" s="61"/>
      <c r="BU312" s="61"/>
      <c r="BV312" s="61"/>
      <c r="BW312" s="61"/>
      <c r="BX312" s="61"/>
      <c r="BY312" s="61"/>
      <c r="BZ312" s="61"/>
      <c r="CA312" s="61"/>
      <c r="CB312" s="61"/>
      <c r="CC312" s="61"/>
      <c r="CD312" s="61"/>
      <c r="CE312" s="61"/>
      <c r="CF312" s="61"/>
      <c r="CG312" s="61"/>
      <c r="CH312" s="61"/>
      <c r="CI312" s="61"/>
      <c r="CJ312" s="61"/>
      <c r="CK312" s="61"/>
      <c r="CL312" s="61"/>
      <c r="CM312" s="61"/>
      <c r="CN312" s="61"/>
      <c r="CO312" s="61"/>
      <c r="CP312" s="61"/>
      <c r="CQ312" s="61"/>
      <c r="CR312" s="61"/>
      <c r="CS312" s="61"/>
    </row>
    <row r="313" spans="19:97" s="4" customFormat="1"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1"/>
      <c r="BS313" s="61"/>
      <c r="BT313" s="61"/>
      <c r="BU313" s="61"/>
      <c r="BV313" s="61"/>
      <c r="BW313" s="61"/>
      <c r="BX313" s="61"/>
      <c r="BY313" s="61"/>
      <c r="BZ313" s="61"/>
      <c r="CA313" s="61"/>
      <c r="CB313" s="61"/>
      <c r="CC313" s="61"/>
      <c r="CD313" s="61"/>
      <c r="CE313" s="61"/>
      <c r="CF313" s="61"/>
      <c r="CG313" s="61"/>
      <c r="CH313" s="61"/>
      <c r="CI313" s="61"/>
      <c r="CJ313" s="61"/>
      <c r="CK313" s="61"/>
      <c r="CL313" s="61"/>
      <c r="CM313" s="61"/>
      <c r="CN313" s="61"/>
      <c r="CO313" s="61"/>
      <c r="CP313" s="61"/>
      <c r="CQ313" s="61"/>
      <c r="CR313" s="61"/>
      <c r="CS313" s="61"/>
    </row>
    <row r="314" spans="19:97" s="4" customFormat="1"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1"/>
      <c r="BS314" s="61"/>
      <c r="BT314" s="61"/>
      <c r="BU314" s="61"/>
      <c r="BV314" s="61"/>
      <c r="BW314" s="61"/>
      <c r="BX314" s="61"/>
      <c r="BY314" s="61"/>
      <c r="BZ314" s="61"/>
      <c r="CA314" s="61"/>
      <c r="CB314" s="61"/>
      <c r="CC314" s="61"/>
      <c r="CD314" s="61"/>
      <c r="CE314" s="61"/>
      <c r="CF314" s="61"/>
      <c r="CG314" s="61"/>
      <c r="CH314" s="61"/>
      <c r="CI314" s="61"/>
      <c r="CJ314" s="61"/>
      <c r="CK314" s="61"/>
      <c r="CL314" s="61"/>
      <c r="CM314" s="61"/>
      <c r="CN314" s="61"/>
      <c r="CO314" s="61"/>
      <c r="CP314" s="61"/>
      <c r="CQ314" s="61"/>
      <c r="CR314" s="61"/>
      <c r="CS314" s="61"/>
    </row>
    <row r="315" spans="19:97" s="4" customFormat="1"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1"/>
      <c r="BS315" s="61"/>
      <c r="BT315" s="61"/>
      <c r="BU315" s="61"/>
      <c r="BV315" s="61"/>
      <c r="BW315" s="61"/>
      <c r="BX315" s="61"/>
      <c r="BY315" s="61"/>
      <c r="BZ315" s="61"/>
      <c r="CA315" s="61"/>
      <c r="CB315" s="61"/>
      <c r="CC315" s="61"/>
      <c r="CD315" s="61"/>
      <c r="CE315" s="61"/>
      <c r="CF315" s="61"/>
      <c r="CG315" s="61"/>
      <c r="CH315" s="61"/>
      <c r="CI315" s="61"/>
      <c r="CJ315" s="61"/>
      <c r="CK315" s="61"/>
      <c r="CL315" s="61"/>
      <c r="CM315" s="61"/>
      <c r="CN315" s="61"/>
      <c r="CO315" s="61"/>
      <c r="CP315" s="61"/>
      <c r="CQ315" s="61"/>
      <c r="CR315" s="61"/>
      <c r="CS315" s="61"/>
    </row>
    <row r="316" spans="19:97" s="4" customFormat="1"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  <c r="AW316" s="61"/>
      <c r="AX316" s="61"/>
      <c r="AY316" s="61"/>
      <c r="AZ316" s="61"/>
      <c r="BA316" s="61"/>
      <c r="BB316" s="61"/>
      <c r="BC316" s="61"/>
      <c r="BD316" s="61"/>
      <c r="BE316" s="61"/>
      <c r="BF316" s="61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1"/>
      <c r="BS316" s="61"/>
      <c r="BT316" s="61"/>
      <c r="BU316" s="61"/>
      <c r="BV316" s="61"/>
      <c r="BW316" s="61"/>
      <c r="BX316" s="61"/>
      <c r="BY316" s="61"/>
      <c r="BZ316" s="61"/>
      <c r="CA316" s="61"/>
      <c r="CB316" s="61"/>
      <c r="CC316" s="61"/>
      <c r="CD316" s="61"/>
      <c r="CE316" s="61"/>
      <c r="CF316" s="61"/>
      <c r="CG316" s="61"/>
      <c r="CH316" s="61"/>
      <c r="CI316" s="61"/>
      <c r="CJ316" s="61"/>
      <c r="CK316" s="61"/>
      <c r="CL316" s="61"/>
      <c r="CM316" s="61"/>
      <c r="CN316" s="61"/>
      <c r="CO316" s="61"/>
      <c r="CP316" s="61"/>
      <c r="CQ316" s="61"/>
      <c r="CR316" s="61"/>
      <c r="CS316" s="61"/>
    </row>
    <row r="317" spans="19:97" s="4" customFormat="1"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61"/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1"/>
      <c r="BS317" s="61"/>
      <c r="BT317" s="61"/>
      <c r="BU317" s="61"/>
      <c r="BV317" s="61"/>
      <c r="BW317" s="61"/>
      <c r="BX317" s="61"/>
      <c r="BY317" s="61"/>
      <c r="BZ317" s="61"/>
      <c r="CA317" s="61"/>
      <c r="CB317" s="61"/>
      <c r="CC317" s="61"/>
      <c r="CD317" s="61"/>
      <c r="CE317" s="61"/>
      <c r="CF317" s="61"/>
      <c r="CG317" s="61"/>
      <c r="CH317" s="61"/>
      <c r="CI317" s="61"/>
      <c r="CJ317" s="61"/>
      <c r="CK317" s="61"/>
      <c r="CL317" s="61"/>
      <c r="CM317" s="61"/>
      <c r="CN317" s="61"/>
      <c r="CO317" s="61"/>
      <c r="CP317" s="61"/>
      <c r="CQ317" s="61"/>
      <c r="CR317" s="61"/>
      <c r="CS317" s="61"/>
    </row>
    <row r="318" spans="19:97" s="4" customFormat="1"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  <c r="AW318" s="61"/>
      <c r="AX318" s="61"/>
      <c r="AY318" s="61"/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1"/>
      <c r="BS318" s="61"/>
      <c r="BT318" s="61"/>
      <c r="BU318" s="61"/>
      <c r="BV318" s="61"/>
      <c r="BW318" s="61"/>
      <c r="BX318" s="61"/>
      <c r="BY318" s="61"/>
      <c r="BZ318" s="61"/>
      <c r="CA318" s="61"/>
      <c r="CB318" s="61"/>
      <c r="CC318" s="61"/>
      <c r="CD318" s="61"/>
      <c r="CE318" s="61"/>
      <c r="CF318" s="61"/>
      <c r="CG318" s="61"/>
      <c r="CH318" s="61"/>
      <c r="CI318" s="61"/>
      <c r="CJ318" s="61"/>
      <c r="CK318" s="61"/>
      <c r="CL318" s="61"/>
      <c r="CM318" s="61"/>
      <c r="CN318" s="61"/>
      <c r="CO318" s="61"/>
      <c r="CP318" s="61"/>
      <c r="CQ318" s="61"/>
      <c r="CR318" s="61"/>
      <c r="CS318" s="61"/>
    </row>
    <row r="319" spans="19:97" s="4" customFormat="1"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  <c r="AW319" s="61"/>
      <c r="AX319" s="61"/>
      <c r="AY319" s="61"/>
      <c r="AZ319" s="61"/>
      <c r="BA319" s="61"/>
      <c r="BB319" s="61"/>
      <c r="BC319" s="61"/>
      <c r="BD319" s="61"/>
      <c r="BE319" s="61"/>
      <c r="BF319" s="61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1"/>
      <c r="BS319" s="61"/>
      <c r="BT319" s="61"/>
      <c r="BU319" s="61"/>
      <c r="BV319" s="61"/>
      <c r="BW319" s="61"/>
      <c r="BX319" s="61"/>
      <c r="BY319" s="61"/>
      <c r="BZ319" s="61"/>
      <c r="CA319" s="61"/>
      <c r="CB319" s="61"/>
      <c r="CC319" s="61"/>
      <c r="CD319" s="61"/>
      <c r="CE319" s="61"/>
      <c r="CF319" s="61"/>
      <c r="CG319" s="61"/>
      <c r="CH319" s="61"/>
      <c r="CI319" s="61"/>
      <c r="CJ319" s="61"/>
      <c r="CK319" s="61"/>
      <c r="CL319" s="61"/>
      <c r="CM319" s="61"/>
      <c r="CN319" s="61"/>
      <c r="CO319" s="61"/>
      <c r="CP319" s="61"/>
      <c r="CQ319" s="61"/>
      <c r="CR319" s="61"/>
      <c r="CS319" s="61"/>
    </row>
    <row r="320" spans="19:97" s="4" customFormat="1"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61"/>
      <c r="AY320" s="61"/>
      <c r="AZ320" s="61"/>
      <c r="BA320" s="61"/>
      <c r="BB320" s="61"/>
      <c r="BC320" s="61"/>
      <c r="BD320" s="61"/>
      <c r="BE320" s="61"/>
      <c r="BF320" s="61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1"/>
      <c r="BS320" s="61"/>
      <c r="BT320" s="61"/>
      <c r="BU320" s="61"/>
      <c r="BV320" s="61"/>
      <c r="BW320" s="61"/>
      <c r="BX320" s="61"/>
      <c r="BY320" s="61"/>
      <c r="BZ320" s="61"/>
      <c r="CA320" s="61"/>
      <c r="CB320" s="61"/>
      <c r="CC320" s="61"/>
      <c r="CD320" s="61"/>
      <c r="CE320" s="61"/>
      <c r="CF320" s="61"/>
      <c r="CG320" s="61"/>
      <c r="CH320" s="61"/>
      <c r="CI320" s="61"/>
      <c r="CJ320" s="61"/>
      <c r="CK320" s="61"/>
      <c r="CL320" s="61"/>
      <c r="CM320" s="61"/>
      <c r="CN320" s="61"/>
      <c r="CO320" s="61"/>
      <c r="CP320" s="61"/>
      <c r="CQ320" s="61"/>
      <c r="CR320" s="61"/>
      <c r="CS320" s="61"/>
    </row>
    <row r="321" spans="19:97" s="4" customFormat="1"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  <c r="AV321" s="61"/>
      <c r="AW321" s="61"/>
      <c r="AX321" s="61"/>
      <c r="AY321" s="61"/>
      <c r="AZ321" s="61"/>
      <c r="BA321" s="61"/>
      <c r="BB321" s="61"/>
      <c r="BC321" s="61"/>
      <c r="BD321" s="61"/>
      <c r="BE321" s="61"/>
      <c r="BF321" s="61"/>
      <c r="BG321" s="61"/>
      <c r="BH321" s="61"/>
      <c r="BI321" s="61"/>
      <c r="BJ321" s="61"/>
      <c r="BK321" s="61"/>
      <c r="BL321" s="61"/>
      <c r="BM321" s="61"/>
      <c r="BN321" s="61"/>
      <c r="BO321" s="61"/>
      <c r="BP321" s="61"/>
      <c r="BQ321" s="61"/>
      <c r="BR321" s="61"/>
      <c r="BS321" s="61"/>
      <c r="BT321" s="61"/>
      <c r="BU321" s="61"/>
      <c r="BV321" s="61"/>
      <c r="BW321" s="61"/>
      <c r="BX321" s="61"/>
      <c r="BY321" s="61"/>
      <c r="BZ321" s="61"/>
      <c r="CA321" s="61"/>
      <c r="CB321" s="61"/>
      <c r="CC321" s="61"/>
      <c r="CD321" s="61"/>
      <c r="CE321" s="61"/>
      <c r="CF321" s="61"/>
      <c r="CG321" s="61"/>
      <c r="CH321" s="61"/>
      <c r="CI321" s="61"/>
      <c r="CJ321" s="61"/>
      <c r="CK321" s="61"/>
      <c r="CL321" s="61"/>
      <c r="CM321" s="61"/>
      <c r="CN321" s="61"/>
      <c r="CO321" s="61"/>
      <c r="CP321" s="61"/>
      <c r="CQ321" s="61"/>
      <c r="CR321" s="61"/>
      <c r="CS321" s="61"/>
    </row>
    <row r="322" spans="19:97" s="4" customFormat="1"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  <c r="AV322" s="61"/>
      <c r="AW322" s="61"/>
      <c r="AX322" s="61"/>
      <c r="AY322" s="61"/>
      <c r="AZ322" s="61"/>
      <c r="BA322" s="61"/>
      <c r="BB322" s="61"/>
      <c r="BC322" s="61"/>
      <c r="BD322" s="61"/>
      <c r="BE322" s="61"/>
      <c r="BF322" s="61"/>
      <c r="BG322" s="61"/>
      <c r="BH322" s="61"/>
      <c r="BI322" s="61"/>
      <c r="BJ322" s="61"/>
      <c r="BK322" s="61"/>
      <c r="BL322" s="61"/>
      <c r="BM322" s="61"/>
      <c r="BN322" s="61"/>
      <c r="BO322" s="61"/>
      <c r="BP322" s="61"/>
      <c r="BQ322" s="61"/>
      <c r="BR322" s="61"/>
      <c r="BS322" s="61"/>
      <c r="BT322" s="61"/>
      <c r="BU322" s="61"/>
      <c r="BV322" s="61"/>
      <c r="BW322" s="61"/>
      <c r="BX322" s="61"/>
      <c r="BY322" s="61"/>
      <c r="BZ322" s="61"/>
      <c r="CA322" s="61"/>
      <c r="CB322" s="61"/>
      <c r="CC322" s="61"/>
      <c r="CD322" s="61"/>
      <c r="CE322" s="61"/>
      <c r="CF322" s="61"/>
      <c r="CG322" s="61"/>
      <c r="CH322" s="61"/>
      <c r="CI322" s="61"/>
      <c r="CJ322" s="61"/>
      <c r="CK322" s="61"/>
      <c r="CL322" s="61"/>
      <c r="CM322" s="61"/>
      <c r="CN322" s="61"/>
      <c r="CO322" s="61"/>
      <c r="CP322" s="61"/>
      <c r="CQ322" s="61"/>
      <c r="CR322" s="61"/>
      <c r="CS322" s="61"/>
    </row>
    <row r="323" spans="19:97" s="4" customFormat="1"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  <c r="AV323" s="61"/>
      <c r="AW323" s="61"/>
      <c r="AX323" s="61"/>
      <c r="AY323" s="61"/>
      <c r="AZ323" s="61"/>
      <c r="BA323" s="61"/>
      <c r="BB323" s="61"/>
      <c r="BC323" s="61"/>
      <c r="BD323" s="61"/>
      <c r="BE323" s="61"/>
      <c r="BF323" s="61"/>
      <c r="BG323" s="61"/>
      <c r="BH323" s="61"/>
      <c r="BI323" s="61"/>
      <c r="BJ323" s="61"/>
      <c r="BK323" s="61"/>
      <c r="BL323" s="61"/>
      <c r="BM323" s="61"/>
      <c r="BN323" s="61"/>
      <c r="BO323" s="61"/>
      <c r="BP323" s="61"/>
      <c r="BQ323" s="61"/>
      <c r="BR323" s="61"/>
      <c r="BS323" s="61"/>
      <c r="BT323" s="61"/>
      <c r="BU323" s="61"/>
      <c r="BV323" s="61"/>
      <c r="BW323" s="61"/>
      <c r="BX323" s="61"/>
      <c r="BY323" s="61"/>
      <c r="BZ323" s="61"/>
      <c r="CA323" s="61"/>
      <c r="CB323" s="61"/>
      <c r="CC323" s="61"/>
      <c r="CD323" s="61"/>
      <c r="CE323" s="61"/>
      <c r="CF323" s="61"/>
      <c r="CG323" s="61"/>
      <c r="CH323" s="61"/>
      <c r="CI323" s="61"/>
      <c r="CJ323" s="61"/>
      <c r="CK323" s="61"/>
      <c r="CL323" s="61"/>
      <c r="CM323" s="61"/>
      <c r="CN323" s="61"/>
      <c r="CO323" s="61"/>
      <c r="CP323" s="61"/>
      <c r="CQ323" s="61"/>
      <c r="CR323" s="61"/>
      <c r="CS323" s="61"/>
    </row>
    <row r="324" spans="19:97" s="4" customFormat="1"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  <c r="AV324" s="61"/>
      <c r="AW324" s="61"/>
      <c r="AX324" s="61"/>
      <c r="AY324" s="61"/>
      <c r="AZ324" s="61"/>
      <c r="BA324" s="61"/>
      <c r="BB324" s="61"/>
      <c r="BC324" s="61"/>
      <c r="BD324" s="61"/>
      <c r="BE324" s="61"/>
      <c r="BF324" s="61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1"/>
      <c r="BS324" s="61"/>
      <c r="BT324" s="61"/>
      <c r="BU324" s="61"/>
      <c r="BV324" s="61"/>
      <c r="BW324" s="61"/>
      <c r="BX324" s="61"/>
      <c r="BY324" s="61"/>
      <c r="BZ324" s="61"/>
      <c r="CA324" s="61"/>
      <c r="CB324" s="61"/>
      <c r="CC324" s="61"/>
      <c r="CD324" s="61"/>
      <c r="CE324" s="61"/>
      <c r="CF324" s="61"/>
      <c r="CG324" s="61"/>
      <c r="CH324" s="61"/>
      <c r="CI324" s="61"/>
      <c r="CJ324" s="61"/>
      <c r="CK324" s="61"/>
      <c r="CL324" s="61"/>
      <c r="CM324" s="61"/>
      <c r="CN324" s="61"/>
      <c r="CO324" s="61"/>
      <c r="CP324" s="61"/>
      <c r="CQ324" s="61"/>
      <c r="CR324" s="61"/>
      <c r="CS324" s="61"/>
    </row>
    <row r="325" spans="19:97" s="4" customFormat="1"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  <c r="AW325" s="61"/>
      <c r="AX325" s="61"/>
      <c r="AY325" s="61"/>
      <c r="AZ325" s="61"/>
      <c r="BA325" s="61"/>
      <c r="BB325" s="61"/>
      <c r="BC325" s="61"/>
      <c r="BD325" s="61"/>
      <c r="BE325" s="61"/>
      <c r="BF325" s="61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1"/>
      <c r="BS325" s="61"/>
      <c r="BT325" s="61"/>
      <c r="BU325" s="61"/>
      <c r="BV325" s="61"/>
      <c r="BW325" s="61"/>
      <c r="BX325" s="61"/>
      <c r="BY325" s="61"/>
      <c r="BZ325" s="61"/>
      <c r="CA325" s="61"/>
      <c r="CB325" s="61"/>
      <c r="CC325" s="61"/>
      <c r="CD325" s="61"/>
      <c r="CE325" s="61"/>
      <c r="CF325" s="61"/>
      <c r="CG325" s="61"/>
      <c r="CH325" s="61"/>
      <c r="CI325" s="61"/>
      <c r="CJ325" s="61"/>
      <c r="CK325" s="61"/>
      <c r="CL325" s="61"/>
      <c r="CM325" s="61"/>
      <c r="CN325" s="61"/>
      <c r="CO325" s="61"/>
      <c r="CP325" s="61"/>
      <c r="CQ325" s="61"/>
      <c r="CR325" s="61"/>
      <c r="CS325" s="61"/>
    </row>
    <row r="326" spans="19:97" s="4" customFormat="1"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  <c r="AW326" s="61"/>
      <c r="AX326" s="61"/>
      <c r="AY326" s="61"/>
      <c r="AZ326" s="61"/>
      <c r="BA326" s="61"/>
      <c r="BB326" s="61"/>
      <c r="BC326" s="61"/>
      <c r="BD326" s="61"/>
      <c r="BE326" s="61"/>
      <c r="BF326" s="61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1"/>
      <c r="BS326" s="61"/>
      <c r="BT326" s="61"/>
      <c r="BU326" s="61"/>
      <c r="BV326" s="61"/>
      <c r="BW326" s="61"/>
      <c r="BX326" s="61"/>
      <c r="BY326" s="61"/>
      <c r="BZ326" s="61"/>
      <c r="CA326" s="61"/>
      <c r="CB326" s="61"/>
      <c r="CC326" s="61"/>
      <c r="CD326" s="61"/>
      <c r="CE326" s="61"/>
      <c r="CF326" s="61"/>
      <c r="CG326" s="61"/>
      <c r="CH326" s="61"/>
      <c r="CI326" s="61"/>
      <c r="CJ326" s="61"/>
      <c r="CK326" s="61"/>
      <c r="CL326" s="61"/>
      <c r="CM326" s="61"/>
      <c r="CN326" s="61"/>
      <c r="CO326" s="61"/>
      <c r="CP326" s="61"/>
      <c r="CQ326" s="61"/>
      <c r="CR326" s="61"/>
      <c r="CS326" s="61"/>
    </row>
    <row r="327" spans="19:97" s="4" customFormat="1"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  <c r="AW327" s="61"/>
      <c r="AX327" s="61"/>
      <c r="AY327" s="61"/>
      <c r="AZ327" s="61"/>
      <c r="BA327" s="61"/>
      <c r="BB327" s="61"/>
      <c r="BC327" s="61"/>
      <c r="BD327" s="61"/>
      <c r="BE327" s="61"/>
      <c r="BF327" s="61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1"/>
      <c r="BS327" s="61"/>
      <c r="BT327" s="61"/>
      <c r="BU327" s="61"/>
      <c r="BV327" s="61"/>
      <c r="BW327" s="61"/>
      <c r="BX327" s="61"/>
      <c r="BY327" s="61"/>
      <c r="BZ327" s="61"/>
      <c r="CA327" s="61"/>
      <c r="CB327" s="61"/>
      <c r="CC327" s="61"/>
      <c r="CD327" s="61"/>
      <c r="CE327" s="61"/>
      <c r="CF327" s="61"/>
      <c r="CG327" s="61"/>
      <c r="CH327" s="61"/>
      <c r="CI327" s="61"/>
      <c r="CJ327" s="61"/>
      <c r="CK327" s="61"/>
      <c r="CL327" s="61"/>
      <c r="CM327" s="61"/>
      <c r="CN327" s="61"/>
      <c r="CO327" s="61"/>
      <c r="CP327" s="61"/>
      <c r="CQ327" s="61"/>
      <c r="CR327" s="61"/>
      <c r="CS327" s="61"/>
    </row>
    <row r="328" spans="19:97" s="4" customFormat="1"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  <c r="AW328" s="61"/>
      <c r="AX328" s="61"/>
      <c r="AY328" s="61"/>
      <c r="AZ328" s="61"/>
      <c r="BA328" s="61"/>
      <c r="BB328" s="61"/>
      <c r="BC328" s="61"/>
      <c r="BD328" s="61"/>
      <c r="BE328" s="61"/>
      <c r="BF328" s="61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1"/>
      <c r="BS328" s="61"/>
      <c r="BT328" s="61"/>
      <c r="BU328" s="61"/>
      <c r="BV328" s="61"/>
      <c r="BW328" s="61"/>
      <c r="BX328" s="61"/>
      <c r="BY328" s="61"/>
      <c r="BZ328" s="61"/>
      <c r="CA328" s="61"/>
      <c r="CB328" s="61"/>
      <c r="CC328" s="61"/>
      <c r="CD328" s="61"/>
      <c r="CE328" s="61"/>
      <c r="CF328" s="61"/>
      <c r="CG328" s="61"/>
      <c r="CH328" s="61"/>
      <c r="CI328" s="61"/>
      <c r="CJ328" s="61"/>
      <c r="CK328" s="61"/>
      <c r="CL328" s="61"/>
      <c r="CM328" s="61"/>
      <c r="CN328" s="61"/>
      <c r="CO328" s="61"/>
      <c r="CP328" s="61"/>
      <c r="CQ328" s="61"/>
      <c r="CR328" s="61"/>
      <c r="CS328" s="61"/>
    </row>
    <row r="329" spans="19:97" s="4" customFormat="1"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  <c r="AW329" s="61"/>
      <c r="AX329" s="61"/>
      <c r="AY329" s="61"/>
      <c r="AZ329" s="61"/>
      <c r="BA329" s="61"/>
      <c r="BB329" s="61"/>
      <c r="BC329" s="61"/>
      <c r="BD329" s="61"/>
      <c r="BE329" s="61"/>
      <c r="BF329" s="61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1"/>
      <c r="BS329" s="61"/>
      <c r="BT329" s="61"/>
      <c r="BU329" s="61"/>
      <c r="BV329" s="61"/>
      <c r="BW329" s="61"/>
      <c r="BX329" s="61"/>
      <c r="BY329" s="61"/>
      <c r="BZ329" s="61"/>
      <c r="CA329" s="61"/>
      <c r="CB329" s="61"/>
      <c r="CC329" s="61"/>
      <c r="CD329" s="61"/>
      <c r="CE329" s="61"/>
      <c r="CF329" s="61"/>
      <c r="CG329" s="61"/>
      <c r="CH329" s="61"/>
      <c r="CI329" s="61"/>
      <c r="CJ329" s="61"/>
      <c r="CK329" s="61"/>
      <c r="CL329" s="61"/>
      <c r="CM329" s="61"/>
      <c r="CN329" s="61"/>
      <c r="CO329" s="61"/>
      <c r="CP329" s="61"/>
      <c r="CQ329" s="61"/>
      <c r="CR329" s="61"/>
      <c r="CS329" s="61"/>
    </row>
    <row r="330" spans="19:97" s="4" customFormat="1"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  <c r="AV330" s="61"/>
      <c r="AW330" s="61"/>
      <c r="AX330" s="61"/>
      <c r="AY330" s="61"/>
      <c r="AZ330" s="61"/>
      <c r="BA330" s="61"/>
      <c r="BB330" s="61"/>
      <c r="BC330" s="61"/>
      <c r="BD330" s="61"/>
      <c r="BE330" s="61"/>
      <c r="BF330" s="61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1"/>
      <c r="BS330" s="61"/>
      <c r="BT330" s="61"/>
      <c r="BU330" s="61"/>
      <c r="BV330" s="61"/>
      <c r="BW330" s="61"/>
      <c r="BX330" s="61"/>
      <c r="BY330" s="61"/>
      <c r="BZ330" s="61"/>
      <c r="CA330" s="61"/>
      <c r="CB330" s="61"/>
      <c r="CC330" s="61"/>
      <c r="CD330" s="61"/>
      <c r="CE330" s="61"/>
      <c r="CF330" s="61"/>
      <c r="CG330" s="61"/>
      <c r="CH330" s="61"/>
      <c r="CI330" s="61"/>
      <c r="CJ330" s="61"/>
      <c r="CK330" s="61"/>
      <c r="CL330" s="61"/>
      <c r="CM330" s="61"/>
      <c r="CN330" s="61"/>
      <c r="CO330" s="61"/>
      <c r="CP330" s="61"/>
      <c r="CQ330" s="61"/>
      <c r="CR330" s="61"/>
      <c r="CS330" s="61"/>
    </row>
    <row r="331" spans="19:97" s="4" customFormat="1"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  <c r="AV331" s="61"/>
      <c r="AW331" s="61"/>
      <c r="AX331" s="61"/>
      <c r="AY331" s="61"/>
      <c r="AZ331" s="61"/>
      <c r="BA331" s="61"/>
      <c r="BB331" s="61"/>
      <c r="BC331" s="61"/>
      <c r="BD331" s="61"/>
      <c r="BE331" s="61"/>
      <c r="BF331" s="61"/>
      <c r="BG331" s="61"/>
      <c r="BH331" s="61"/>
      <c r="BI331" s="61"/>
      <c r="BJ331" s="61"/>
      <c r="BK331" s="61"/>
      <c r="BL331" s="61"/>
      <c r="BM331" s="61"/>
      <c r="BN331" s="61"/>
      <c r="BO331" s="61"/>
      <c r="BP331" s="61"/>
      <c r="BQ331" s="61"/>
      <c r="BR331" s="61"/>
      <c r="BS331" s="61"/>
      <c r="BT331" s="61"/>
      <c r="BU331" s="61"/>
      <c r="BV331" s="61"/>
      <c r="BW331" s="61"/>
      <c r="BX331" s="61"/>
      <c r="BY331" s="61"/>
      <c r="BZ331" s="61"/>
      <c r="CA331" s="61"/>
      <c r="CB331" s="61"/>
      <c r="CC331" s="61"/>
      <c r="CD331" s="61"/>
      <c r="CE331" s="61"/>
      <c r="CF331" s="61"/>
      <c r="CG331" s="61"/>
      <c r="CH331" s="61"/>
      <c r="CI331" s="61"/>
      <c r="CJ331" s="61"/>
      <c r="CK331" s="61"/>
      <c r="CL331" s="61"/>
      <c r="CM331" s="61"/>
      <c r="CN331" s="61"/>
      <c r="CO331" s="61"/>
      <c r="CP331" s="61"/>
      <c r="CQ331" s="61"/>
      <c r="CR331" s="61"/>
      <c r="CS331" s="61"/>
    </row>
    <row r="332" spans="19:97" s="4" customFormat="1"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  <c r="AV332" s="61"/>
      <c r="AW332" s="61"/>
      <c r="AX332" s="61"/>
      <c r="AY332" s="61"/>
      <c r="AZ332" s="61"/>
      <c r="BA332" s="61"/>
      <c r="BB332" s="61"/>
      <c r="BC332" s="61"/>
      <c r="BD332" s="61"/>
      <c r="BE332" s="61"/>
      <c r="BF332" s="61"/>
      <c r="BG332" s="61"/>
      <c r="BH332" s="61"/>
      <c r="BI332" s="61"/>
      <c r="BJ332" s="61"/>
      <c r="BK332" s="61"/>
      <c r="BL332" s="61"/>
      <c r="BM332" s="61"/>
      <c r="BN332" s="61"/>
      <c r="BO332" s="61"/>
      <c r="BP332" s="61"/>
      <c r="BQ332" s="61"/>
      <c r="BR332" s="61"/>
      <c r="BS332" s="61"/>
      <c r="BT332" s="61"/>
      <c r="BU332" s="61"/>
      <c r="BV332" s="61"/>
      <c r="BW332" s="61"/>
      <c r="BX332" s="61"/>
      <c r="BY332" s="61"/>
      <c r="BZ332" s="61"/>
      <c r="CA332" s="61"/>
      <c r="CB332" s="61"/>
      <c r="CC332" s="61"/>
      <c r="CD332" s="61"/>
      <c r="CE332" s="61"/>
      <c r="CF332" s="61"/>
      <c r="CG332" s="61"/>
      <c r="CH332" s="61"/>
      <c r="CI332" s="61"/>
      <c r="CJ332" s="61"/>
      <c r="CK332" s="61"/>
      <c r="CL332" s="61"/>
      <c r="CM332" s="61"/>
      <c r="CN332" s="61"/>
      <c r="CO332" s="61"/>
      <c r="CP332" s="61"/>
      <c r="CQ332" s="61"/>
      <c r="CR332" s="61"/>
      <c r="CS332" s="61"/>
    </row>
    <row r="333" spans="19:97" s="4" customFormat="1"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  <c r="AW333" s="61"/>
      <c r="AX333" s="61"/>
      <c r="AY333" s="61"/>
      <c r="AZ333" s="61"/>
      <c r="BA333" s="61"/>
      <c r="BB333" s="61"/>
      <c r="BC333" s="61"/>
      <c r="BD333" s="61"/>
      <c r="BE333" s="61"/>
      <c r="BF333" s="61"/>
      <c r="BG333" s="61"/>
      <c r="BH333" s="61"/>
      <c r="BI333" s="61"/>
      <c r="BJ333" s="61"/>
      <c r="BK333" s="61"/>
      <c r="BL333" s="61"/>
      <c r="BM333" s="61"/>
      <c r="BN333" s="61"/>
      <c r="BO333" s="61"/>
      <c r="BP333" s="61"/>
      <c r="BQ333" s="61"/>
      <c r="BR333" s="61"/>
      <c r="BS333" s="61"/>
      <c r="BT333" s="61"/>
      <c r="BU333" s="61"/>
      <c r="BV333" s="61"/>
      <c r="BW333" s="61"/>
      <c r="BX333" s="61"/>
      <c r="BY333" s="61"/>
      <c r="BZ333" s="61"/>
      <c r="CA333" s="61"/>
      <c r="CB333" s="61"/>
      <c r="CC333" s="61"/>
      <c r="CD333" s="61"/>
      <c r="CE333" s="61"/>
      <c r="CF333" s="61"/>
      <c r="CG333" s="61"/>
      <c r="CH333" s="61"/>
      <c r="CI333" s="61"/>
      <c r="CJ333" s="61"/>
      <c r="CK333" s="61"/>
      <c r="CL333" s="61"/>
      <c r="CM333" s="61"/>
      <c r="CN333" s="61"/>
      <c r="CO333" s="61"/>
      <c r="CP333" s="61"/>
      <c r="CQ333" s="61"/>
      <c r="CR333" s="61"/>
      <c r="CS333" s="61"/>
    </row>
    <row r="334" spans="19:97" s="4" customFormat="1"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  <c r="AV334" s="61"/>
      <c r="AW334" s="61"/>
      <c r="AX334" s="61"/>
      <c r="AY334" s="61"/>
      <c r="AZ334" s="61"/>
      <c r="BA334" s="61"/>
      <c r="BB334" s="61"/>
      <c r="BC334" s="61"/>
      <c r="BD334" s="61"/>
      <c r="BE334" s="61"/>
      <c r="BF334" s="61"/>
      <c r="BG334" s="61"/>
      <c r="BH334" s="61"/>
      <c r="BI334" s="61"/>
      <c r="BJ334" s="61"/>
      <c r="BK334" s="61"/>
      <c r="BL334" s="61"/>
      <c r="BM334" s="61"/>
      <c r="BN334" s="61"/>
      <c r="BO334" s="61"/>
      <c r="BP334" s="61"/>
      <c r="BQ334" s="61"/>
      <c r="BR334" s="61"/>
      <c r="BS334" s="61"/>
      <c r="BT334" s="61"/>
      <c r="BU334" s="61"/>
      <c r="BV334" s="61"/>
      <c r="BW334" s="61"/>
      <c r="BX334" s="61"/>
      <c r="BY334" s="61"/>
      <c r="BZ334" s="61"/>
      <c r="CA334" s="61"/>
      <c r="CB334" s="61"/>
      <c r="CC334" s="61"/>
      <c r="CD334" s="61"/>
      <c r="CE334" s="61"/>
      <c r="CF334" s="61"/>
      <c r="CG334" s="61"/>
      <c r="CH334" s="61"/>
      <c r="CI334" s="61"/>
      <c r="CJ334" s="61"/>
      <c r="CK334" s="61"/>
      <c r="CL334" s="61"/>
      <c r="CM334" s="61"/>
      <c r="CN334" s="61"/>
      <c r="CO334" s="61"/>
      <c r="CP334" s="61"/>
      <c r="CQ334" s="61"/>
      <c r="CR334" s="61"/>
      <c r="CS334" s="61"/>
    </row>
    <row r="335" spans="19:97" s="4" customFormat="1"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  <c r="AV335" s="61"/>
      <c r="AW335" s="61"/>
      <c r="AX335" s="61"/>
      <c r="AY335" s="61"/>
      <c r="AZ335" s="61"/>
      <c r="BA335" s="61"/>
      <c r="BB335" s="61"/>
      <c r="BC335" s="61"/>
      <c r="BD335" s="61"/>
      <c r="BE335" s="61"/>
      <c r="BF335" s="61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1"/>
      <c r="BS335" s="61"/>
      <c r="BT335" s="61"/>
      <c r="BU335" s="61"/>
      <c r="BV335" s="61"/>
      <c r="BW335" s="61"/>
      <c r="BX335" s="61"/>
      <c r="BY335" s="61"/>
      <c r="BZ335" s="61"/>
      <c r="CA335" s="61"/>
      <c r="CB335" s="61"/>
      <c r="CC335" s="61"/>
      <c r="CD335" s="61"/>
      <c r="CE335" s="61"/>
      <c r="CF335" s="61"/>
      <c r="CG335" s="61"/>
      <c r="CH335" s="61"/>
      <c r="CI335" s="61"/>
      <c r="CJ335" s="61"/>
      <c r="CK335" s="61"/>
      <c r="CL335" s="61"/>
      <c r="CM335" s="61"/>
      <c r="CN335" s="61"/>
      <c r="CO335" s="61"/>
      <c r="CP335" s="61"/>
      <c r="CQ335" s="61"/>
      <c r="CR335" s="61"/>
      <c r="CS335" s="61"/>
    </row>
    <row r="336" spans="19:97" s="4" customFormat="1"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/>
      <c r="AW336" s="61"/>
      <c r="AX336" s="61"/>
      <c r="AY336" s="61"/>
      <c r="AZ336" s="61"/>
      <c r="BA336" s="61"/>
      <c r="BB336" s="61"/>
      <c r="BC336" s="61"/>
      <c r="BD336" s="61"/>
      <c r="BE336" s="61"/>
      <c r="BF336" s="61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1"/>
      <c r="BS336" s="61"/>
      <c r="BT336" s="61"/>
      <c r="BU336" s="61"/>
      <c r="BV336" s="61"/>
      <c r="BW336" s="61"/>
      <c r="BX336" s="61"/>
      <c r="BY336" s="61"/>
      <c r="BZ336" s="61"/>
      <c r="CA336" s="61"/>
      <c r="CB336" s="61"/>
      <c r="CC336" s="61"/>
      <c r="CD336" s="61"/>
      <c r="CE336" s="61"/>
      <c r="CF336" s="61"/>
      <c r="CG336" s="61"/>
      <c r="CH336" s="61"/>
      <c r="CI336" s="61"/>
      <c r="CJ336" s="61"/>
      <c r="CK336" s="61"/>
      <c r="CL336" s="61"/>
      <c r="CM336" s="61"/>
      <c r="CN336" s="61"/>
      <c r="CO336" s="61"/>
      <c r="CP336" s="61"/>
      <c r="CQ336" s="61"/>
      <c r="CR336" s="61"/>
      <c r="CS336" s="61"/>
    </row>
    <row r="337" spans="19:97" s="4" customFormat="1"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  <c r="AW337" s="61"/>
      <c r="AX337" s="61"/>
      <c r="AY337" s="61"/>
      <c r="AZ337" s="61"/>
      <c r="BA337" s="61"/>
      <c r="BB337" s="61"/>
      <c r="BC337" s="61"/>
      <c r="BD337" s="61"/>
      <c r="BE337" s="61"/>
      <c r="BF337" s="61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1"/>
      <c r="BS337" s="61"/>
      <c r="BT337" s="61"/>
      <c r="BU337" s="61"/>
      <c r="BV337" s="61"/>
      <c r="BW337" s="61"/>
      <c r="BX337" s="61"/>
      <c r="BY337" s="61"/>
      <c r="BZ337" s="61"/>
      <c r="CA337" s="61"/>
      <c r="CB337" s="61"/>
      <c r="CC337" s="61"/>
      <c r="CD337" s="61"/>
      <c r="CE337" s="61"/>
      <c r="CF337" s="61"/>
      <c r="CG337" s="61"/>
      <c r="CH337" s="61"/>
      <c r="CI337" s="61"/>
      <c r="CJ337" s="61"/>
      <c r="CK337" s="61"/>
      <c r="CL337" s="61"/>
      <c r="CM337" s="61"/>
      <c r="CN337" s="61"/>
      <c r="CO337" s="61"/>
      <c r="CP337" s="61"/>
      <c r="CQ337" s="61"/>
      <c r="CR337" s="61"/>
      <c r="CS337" s="61"/>
    </row>
    <row r="338" spans="19:97" s="4" customFormat="1"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  <c r="AV338" s="61"/>
      <c r="AW338" s="61"/>
      <c r="AX338" s="61"/>
      <c r="AY338" s="61"/>
      <c r="AZ338" s="61"/>
      <c r="BA338" s="61"/>
      <c r="BB338" s="61"/>
      <c r="BC338" s="61"/>
      <c r="BD338" s="61"/>
      <c r="BE338" s="61"/>
      <c r="BF338" s="61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1"/>
      <c r="BS338" s="61"/>
      <c r="BT338" s="61"/>
      <c r="BU338" s="61"/>
      <c r="BV338" s="61"/>
      <c r="BW338" s="61"/>
      <c r="BX338" s="61"/>
      <c r="BY338" s="61"/>
      <c r="BZ338" s="61"/>
      <c r="CA338" s="61"/>
      <c r="CB338" s="61"/>
      <c r="CC338" s="61"/>
      <c r="CD338" s="61"/>
      <c r="CE338" s="61"/>
      <c r="CF338" s="61"/>
      <c r="CG338" s="61"/>
      <c r="CH338" s="61"/>
      <c r="CI338" s="61"/>
      <c r="CJ338" s="61"/>
      <c r="CK338" s="61"/>
      <c r="CL338" s="61"/>
      <c r="CM338" s="61"/>
      <c r="CN338" s="61"/>
      <c r="CO338" s="61"/>
      <c r="CP338" s="61"/>
      <c r="CQ338" s="61"/>
      <c r="CR338" s="61"/>
      <c r="CS338" s="61"/>
    </row>
    <row r="339" spans="19:97" s="4" customFormat="1"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  <c r="AV339" s="61"/>
      <c r="AW339" s="61"/>
      <c r="AX339" s="61"/>
      <c r="AY339" s="61"/>
      <c r="AZ339" s="61"/>
      <c r="BA339" s="61"/>
      <c r="BB339" s="61"/>
      <c r="BC339" s="61"/>
      <c r="BD339" s="61"/>
      <c r="BE339" s="61"/>
      <c r="BF339" s="61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1"/>
      <c r="BS339" s="61"/>
      <c r="BT339" s="61"/>
      <c r="BU339" s="61"/>
      <c r="BV339" s="61"/>
      <c r="BW339" s="61"/>
      <c r="BX339" s="61"/>
      <c r="BY339" s="61"/>
      <c r="BZ339" s="61"/>
      <c r="CA339" s="61"/>
      <c r="CB339" s="61"/>
      <c r="CC339" s="61"/>
      <c r="CD339" s="61"/>
      <c r="CE339" s="61"/>
      <c r="CF339" s="61"/>
      <c r="CG339" s="61"/>
      <c r="CH339" s="61"/>
      <c r="CI339" s="61"/>
      <c r="CJ339" s="61"/>
      <c r="CK339" s="61"/>
      <c r="CL339" s="61"/>
      <c r="CM339" s="61"/>
      <c r="CN339" s="61"/>
      <c r="CO339" s="61"/>
      <c r="CP339" s="61"/>
      <c r="CQ339" s="61"/>
      <c r="CR339" s="61"/>
      <c r="CS339" s="61"/>
    </row>
    <row r="340" spans="19:97" s="4" customFormat="1"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  <c r="AV340" s="61"/>
      <c r="AW340" s="61"/>
      <c r="AX340" s="61"/>
      <c r="AY340" s="61"/>
      <c r="AZ340" s="61"/>
      <c r="BA340" s="61"/>
      <c r="BB340" s="61"/>
      <c r="BC340" s="61"/>
      <c r="BD340" s="61"/>
      <c r="BE340" s="61"/>
      <c r="BF340" s="61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1"/>
      <c r="BS340" s="61"/>
      <c r="BT340" s="61"/>
      <c r="BU340" s="61"/>
      <c r="BV340" s="61"/>
      <c r="BW340" s="61"/>
      <c r="BX340" s="61"/>
      <c r="BY340" s="61"/>
      <c r="BZ340" s="61"/>
      <c r="CA340" s="61"/>
      <c r="CB340" s="61"/>
      <c r="CC340" s="61"/>
      <c r="CD340" s="61"/>
      <c r="CE340" s="61"/>
      <c r="CF340" s="61"/>
      <c r="CG340" s="61"/>
      <c r="CH340" s="61"/>
      <c r="CI340" s="61"/>
      <c r="CJ340" s="61"/>
      <c r="CK340" s="61"/>
      <c r="CL340" s="61"/>
      <c r="CM340" s="61"/>
      <c r="CN340" s="61"/>
      <c r="CO340" s="61"/>
      <c r="CP340" s="61"/>
      <c r="CQ340" s="61"/>
      <c r="CR340" s="61"/>
      <c r="CS340" s="61"/>
    </row>
    <row r="341" spans="19:97" s="4" customFormat="1"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  <c r="AV341" s="61"/>
      <c r="AW341" s="61"/>
      <c r="AX341" s="61"/>
      <c r="AY341" s="61"/>
      <c r="AZ341" s="61"/>
      <c r="BA341" s="61"/>
      <c r="BB341" s="61"/>
      <c r="BC341" s="61"/>
      <c r="BD341" s="61"/>
      <c r="BE341" s="61"/>
      <c r="BF341" s="61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1"/>
      <c r="BS341" s="61"/>
      <c r="BT341" s="61"/>
      <c r="BU341" s="61"/>
      <c r="BV341" s="61"/>
      <c r="BW341" s="61"/>
      <c r="BX341" s="61"/>
      <c r="BY341" s="61"/>
      <c r="BZ341" s="61"/>
      <c r="CA341" s="61"/>
      <c r="CB341" s="61"/>
      <c r="CC341" s="61"/>
      <c r="CD341" s="61"/>
      <c r="CE341" s="61"/>
      <c r="CF341" s="61"/>
      <c r="CG341" s="61"/>
      <c r="CH341" s="61"/>
      <c r="CI341" s="61"/>
      <c r="CJ341" s="61"/>
      <c r="CK341" s="61"/>
      <c r="CL341" s="61"/>
      <c r="CM341" s="61"/>
      <c r="CN341" s="61"/>
      <c r="CO341" s="61"/>
      <c r="CP341" s="61"/>
      <c r="CQ341" s="61"/>
      <c r="CR341" s="61"/>
      <c r="CS341" s="61"/>
    </row>
    <row r="342" spans="19:97" s="4" customFormat="1"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  <c r="AV342" s="61"/>
      <c r="AW342" s="61"/>
      <c r="AX342" s="61"/>
      <c r="AY342" s="61"/>
      <c r="AZ342" s="61"/>
      <c r="BA342" s="61"/>
      <c r="BB342" s="61"/>
      <c r="BC342" s="61"/>
      <c r="BD342" s="61"/>
      <c r="BE342" s="61"/>
      <c r="BF342" s="61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1"/>
      <c r="BS342" s="61"/>
      <c r="BT342" s="61"/>
      <c r="BU342" s="61"/>
      <c r="BV342" s="61"/>
      <c r="BW342" s="61"/>
      <c r="BX342" s="61"/>
      <c r="BY342" s="61"/>
      <c r="BZ342" s="61"/>
      <c r="CA342" s="61"/>
      <c r="CB342" s="61"/>
      <c r="CC342" s="61"/>
      <c r="CD342" s="61"/>
      <c r="CE342" s="61"/>
      <c r="CF342" s="61"/>
      <c r="CG342" s="61"/>
      <c r="CH342" s="61"/>
      <c r="CI342" s="61"/>
      <c r="CJ342" s="61"/>
      <c r="CK342" s="61"/>
      <c r="CL342" s="61"/>
      <c r="CM342" s="61"/>
      <c r="CN342" s="61"/>
      <c r="CO342" s="61"/>
      <c r="CP342" s="61"/>
      <c r="CQ342" s="61"/>
      <c r="CR342" s="61"/>
      <c r="CS342" s="61"/>
    </row>
    <row r="343" spans="19:97" s="4" customFormat="1"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61"/>
      <c r="BD343" s="61"/>
      <c r="BE343" s="61"/>
      <c r="BF343" s="61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1"/>
      <c r="BS343" s="61"/>
      <c r="BT343" s="61"/>
      <c r="BU343" s="61"/>
      <c r="BV343" s="61"/>
      <c r="BW343" s="61"/>
      <c r="BX343" s="61"/>
      <c r="BY343" s="61"/>
      <c r="BZ343" s="61"/>
      <c r="CA343" s="61"/>
      <c r="CB343" s="61"/>
      <c r="CC343" s="61"/>
      <c r="CD343" s="61"/>
      <c r="CE343" s="61"/>
      <c r="CF343" s="61"/>
      <c r="CG343" s="61"/>
      <c r="CH343" s="61"/>
      <c r="CI343" s="61"/>
      <c r="CJ343" s="61"/>
      <c r="CK343" s="61"/>
      <c r="CL343" s="61"/>
      <c r="CM343" s="61"/>
      <c r="CN343" s="61"/>
      <c r="CO343" s="61"/>
      <c r="CP343" s="61"/>
      <c r="CQ343" s="61"/>
      <c r="CR343" s="61"/>
      <c r="CS343" s="61"/>
    </row>
    <row r="344" spans="19:97" s="4" customFormat="1"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61"/>
      <c r="AY344" s="61"/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1"/>
      <c r="BS344" s="61"/>
      <c r="BT344" s="61"/>
      <c r="BU344" s="61"/>
      <c r="BV344" s="61"/>
      <c r="BW344" s="61"/>
      <c r="BX344" s="61"/>
      <c r="BY344" s="61"/>
      <c r="BZ344" s="61"/>
      <c r="CA344" s="61"/>
      <c r="CB344" s="61"/>
      <c r="CC344" s="61"/>
      <c r="CD344" s="61"/>
      <c r="CE344" s="61"/>
      <c r="CF344" s="61"/>
      <c r="CG344" s="61"/>
      <c r="CH344" s="61"/>
      <c r="CI344" s="61"/>
      <c r="CJ344" s="61"/>
      <c r="CK344" s="61"/>
      <c r="CL344" s="61"/>
      <c r="CM344" s="61"/>
      <c r="CN344" s="61"/>
      <c r="CO344" s="61"/>
      <c r="CP344" s="61"/>
      <c r="CQ344" s="61"/>
      <c r="CR344" s="61"/>
      <c r="CS344" s="61"/>
    </row>
    <row r="345" spans="19:97" s="4" customFormat="1"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  <c r="AW345" s="61"/>
      <c r="AX345" s="61"/>
      <c r="AY345" s="61"/>
      <c r="AZ345" s="61"/>
      <c r="BA345" s="61"/>
      <c r="BB345" s="61"/>
      <c r="BC345" s="61"/>
      <c r="BD345" s="61"/>
      <c r="BE345" s="61"/>
      <c r="BF345" s="61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1"/>
      <c r="BS345" s="61"/>
      <c r="BT345" s="61"/>
      <c r="BU345" s="61"/>
      <c r="BV345" s="61"/>
      <c r="BW345" s="61"/>
      <c r="BX345" s="61"/>
      <c r="BY345" s="61"/>
      <c r="BZ345" s="61"/>
      <c r="CA345" s="61"/>
      <c r="CB345" s="61"/>
      <c r="CC345" s="61"/>
      <c r="CD345" s="61"/>
      <c r="CE345" s="61"/>
      <c r="CF345" s="61"/>
      <c r="CG345" s="61"/>
      <c r="CH345" s="61"/>
      <c r="CI345" s="61"/>
      <c r="CJ345" s="61"/>
      <c r="CK345" s="61"/>
      <c r="CL345" s="61"/>
      <c r="CM345" s="61"/>
      <c r="CN345" s="61"/>
      <c r="CO345" s="61"/>
      <c r="CP345" s="61"/>
      <c r="CQ345" s="61"/>
      <c r="CR345" s="61"/>
      <c r="CS345" s="61"/>
    </row>
    <row r="346" spans="19:97" s="4" customFormat="1"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  <c r="AV346" s="61"/>
      <c r="AW346" s="61"/>
      <c r="AX346" s="61"/>
      <c r="AY346" s="61"/>
      <c r="AZ346" s="61"/>
      <c r="BA346" s="61"/>
      <c r="BB346" s="61"/>
      <c r="BC346" s="61"/>
      <c r="BD346" s="61"/>
      <c r="BE346" s="61"/>
      <c r="BF346" s="61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1"/>
      <c r="BS346" s="61"/>
      <c r="BT346" s="61"/>
      <c r="BU346" s="61"/>
      <c r="BV346" s="61"/>
      <c r="BW346" s="61"/>
      <c r="BX346" s="61"/>
      <c r="BY346" s="61"/>
      <c r="BZ346" s="61"/>
      <c r="CA346" s="61"/>
      <c r="CB346" s="61"/>
      <c r="CC346" s="61"/>
      <c r="CD346" s="61"/>
      <c r="CE346" s="61"/>
      <c r="CF346" s="61"/>
      <c r="CG346" s="61"/>
      <c r="CH346" s="61"/>
      <c r="CI346" s="61"/>
      <c r="CJ346" s="61"/>
      <c r="CK346" s="61"/>
      <c r="CL346" s="61"/>
      <c r="CM346" s="61"/>
      <c r="CN346" s="61"/>
      <c r="CO346" s="61"/>
      <c r="CP346" s="61"/>
      <c r="CQ346" s="61"/>
      <c r="CR346" s="61"/>
      <c r="CS346" s="61"/>
    </row>
    <row r="347" spans="19:97" s="4" customFormat="1"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1"/>
      <c r="BS347" s="61"/>
      <c r="BT347" s="61"/>
      <c r="BU347" s="61"/>
      <c r="BV347" s="61"/>
      <c r="BW347" s="61"/>
      <c r="BX347" s="61"/>
      <c r="BY347" s="61"/>
      <c r="BZ347" s="61"/>
      <c r="CA347" s="61"/>
      <c r="CB347" s="61"/>
      <c r="CC347" s="61"/>
      <c r="CD347" s="61"/>
      <c r="CE347" s="61"/>
      <c r="CF347" s="61"/>
      <c r="CG347" s="61"/>
      <c r="CH347" s="61"/>
      <c r="CI347" s="61"/>
      <c r="CJ347" s="61"/>
      <c r="CK347" s="61"/>
      <c r="CL347" s="61"/>
      <c r="CM347" s="61"/>
      <c r="CN347" s="61"/>
      <c r="CO347" s="61"/>
      <c r="CP347" s="61"/>
      <c r="CQ347" s="61"/>
      <c r="CR347" s="61"/>
      <c r="CS347" s="61"/>
    </row>
    <row r="348" spans="19:97" s="4" customFormat="1"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1"/>
      <c r="BS348" s="61"/>
      <c r="BT348" s="61"/>
      <c r="BU348" s="61"/>
      <c r="BV348" s="61"/>
      <c r="BW348" s="61"/>
      <c r="BX348" s="61"/>
      <c r="BY348" s="61"/>
      <c r="BZ348" s="61"/>
      <c r="CA348" s="61"/>
      <c r="CB348" s="61"/>
      <c r="CC348" s="61"/>
      <c r="CD348" s="61"/>
      <c r="CE348" s="61"/>
      <c r="CF348" s="61"/>
      <c r="CG348" s="61"/>
      <c r="CH348" s="61"/>
      <c r="CI348" s="61"/>
      <c r="CJ348" s="61"/>
      <c r="CK348" s="61"/>
      <c r="CL348" s="61"/>
      <c r="CM348" s="61"/>
      <c r="CN348" s="61"/>
      <c r="CO348" s="61"/>
      <c r="CP348" s="61"/>
      <c r="CQ348" s="61"/>
      <c r="CR348" s="61"/>
      <c r="CS348" s="61"/>
    </row>
    <row r="349" spans="19:97" s="4" customFormat="1"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1"/>
      <c r="BS349" s="61"/>
      <c r="BT349" s="61"/>
      <c r="BU349" s="61"/>
      <c r="BV349" s="61"/>
      <c r="BW349" s="61"/>
      <c r="BX349" s="61"/>
      <c r="BY349" s="61"/>
      <c r="BZ349" s="61"/>
      <c r="CA349" s="61"/>
      <c r="CB349" s="61"/>
      <c r="CC349" s="61"/>
      <c r="CD349" s="61"/>
      <c r="CE349" s="61"/>
      <c r="CF349" s="61"/>
      <c r="CG349" s="61"/>
      <c r="CH349" s="61"/>
      <c r="CI349" s="61"/>
      <c r="CJ349" s="61"/>
      <c r="CK349" s="61"/>
      <c r="CL349" s="61"/>
      <c r="CM349" s="61"/>
      <c r="CN349" s="61"/>
      <c r="CO349" s="61"/>
      <c r="CP349" s="61"/>
      <c r="CQ349" s="61"/>
      <c r="CR349" s="61"/>
      <c r="CS349" s="61"/>
    </row>
    <row r="350" spans="19:97" s="4" customFormat="1"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  <c r="AW350" s="61"/>
      <c r="AX350" s="61"/>
      <c r="AY350" s="61"/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1"/>
      <c r="BS350" s="61"/>
      <c r="BT350" s="61"/>
      <c r="BU350" s="61"/>
      <c r="BV350" s="61"/>
      <c r="BW350" s="61"/>
      <c r="BX350" s="61"/>
      <c r="BY350" s="61"/>
      <c r="BZ350" s="61"/>
      <c r="CA350" s="61"/>
      <c r="CB350" s="61"/>
      <c r="CC350" s="61"/>
      <c r="CD350" s="61"/>
      <c r="CE350" s="61"/>
      <c r="CF350" s="61"/>
      <c r="CG350" s="61"/>
      <c r="CH350" s="61"/>
      <c r="CI350" s="61"/>
      <c r="CJ350" s="61"/>
      <c r="CK350" s="61"/>
      <c r="CL350" s="61"/>
      <c r="CM350" s="61"/>
      <c r="CN350" s="61"/>
      <c r="CO350" s="61"/>
      <c r="CP350" s="61"/>
      <c r="CQ350" s="61"/>
      <c r="CR350" s="61"/>
      <c r="CS350" s="61"/>
    </row>
    <row r="351" spans="19:97" s="4" customFormat="1"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  <c r="BA351" s="61"/>
      <c r="BB351" s="61"/>
      <c r="BC351" s="61"/>
      <c r="BD351" s="61"/>
      <c r="BE351" s="61"/>
      <c r="BF351" s="61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1"/>
      <c r="BS351" s="61"/>
      <c r="BT351" s="61"/>
      <c r="BU351" s="61"/>
      <c r="BV351" s="61"/>
      <c r="BW351" s="61"/>
      <c r="BX351" s="61"/>
      <c r="BY351" s="61"/>
      <c r="BZ351" s="61"/>
      <c r="CA351" s="61"/>
      <c r="CB351" s="61"/>
      <c r="CC351" s="61"/>
      <c r="CD351" s="61"/>
      <c r="CE351" s="61"/>
      <c r="CF351" s="61"/>
      <c r="CG351" s="61"/>
      <c r="CH351" s="61"/>
      <c r="CI351" s="61"/>
      <c r="CJ351" s="61"/>
      <c r="CK351" s="61"/>
      <c r="CL351" s="61"/>
      <c r="CM351" s="61"/>
      <c r="CN351" s="61"/>
      <c r="CO351" s="61"/>
      <c r="CP351" s="61"/>
      <c r="CQ351" s="61"/>
      <c r="CR351" s="61"/>
      <c r="CS351" s="61"/>
    </row>
    <row r="352" spans="19:97" s="4" customFormat="1"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  <c r="AV352" s="61"/>
      <c r="AW352" s="61"/>
      <c r="AX352" s="61"/>
      <c r="AY352" s="61"/>
      <c r="AZ352" s="61"/>
      <c r="BA352" s="61"/>
      <c r="BB352" s="61"/>
      <c r="BC352" s="61"/>
      <c r="BD352" s="61"/>
      <c r="BE352" s="61"/>
      <c r="BF352" s="61"/>
      <c r="BG352" s="61"/>
      <c r="BH352" s="61"/>
      <c r="BI352" s="61"/>
      <c r="BJ352" s="61"/>
      <c r="BK352" s="61"/>
      <c r="BL352" s="61"/>
      <c r="BM352" s="61"/>
      <c r="BN352" s="61"/>
      <c r="BO352" s="61"/>
      <c r="BP352" s="61"/>
      <c r="BQ352" s="61"/>
      <c r="BR352" s="61"/>
      <c r="BS352" s="61"/>
      <c r="BT352" s="61"/>
      <c r="BU352" s="61"/>
      <c r="BV352" s="61"/>
      <c r="BW352" s="61"/>
      <c r="BX352" s="61"/>
      <c r="BY352" s="61"/>
      <c r="BZ352" s="61"/>
      <c r="CA352" s="61"/>
      <c r="CB352" s="61"/>
      <c r="CC352" s="61"/>
      <c r="CD352" s="61"/>
      <c r="CE352" s="61"/>
      <c r="CF352" s="61"/>
      <c r="CG352" s="61"/>
      <c r="CH352" s="61"/>
      <c r="CI352" s="61"/>
      <c r="CJ352" s="61"/>
      <c r="CK352" s="61"/>
      <c r="CL352" s="61"/>
      <c r="CM352" s="61"/>
      <c r="CN352" s="61"/>
      <c r="CO352" s="61"/>
      <c r="CP352" s="61"/>
      <c r="CQ352" s="61"/>
      <c r="CR352" s="61"/>
      <c r="CS352" s="61"/>
    </row>
    <row r="353" spans="19:97" s="4" customFormat="1"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  <c r="AV353" s="61"/>
      <c r="AW353" s="61"/>
      <c r="AX353" s="61"/>
      <c r="AY353" s="61"/>
      <c r="AZ353" s="61"/>
      <c r="BA353" s="61"/>
      <c r="BB353" s="61"/>
      <c r="BC353" s="61"/>
      <c r="BD353" s="61"/>
      <c r="BE353" s="61"/>
      <c r="BF353" s="61"/>
      <c r="BG353" s="61"/>
      <c r="BH353" s="61"/>
      <c r="BI353" s="61"/>
      <c r="BJ353" s="61"/>
      <c r="BK353" s="61"/>
      <c r="BL353" s="61"/>
      <c r="BM353" s="61"/>
      <c r="BN353" s="61"/>
      <c r="BO353" s="61"/>
      <c r="BP353" s="61"/>
      <c r="BQ353" s="61"/>
      <c r="BR353" s="61"/>
      <c r="BS353" s="61"/>
      <c r="BT353" s="61"/>
      <c r="BU353" s="61"/>
      <c r="BV353" s="61"/>
      <c r="BW353" s="61"/>
      <c r="BX353" s="61"/>
      <c r="BY353" s="61"/>
      <c r="BZ353" s="61"/>
      <c r="CA353" s="61"/>
      <c r="CB353" s="61"/>
      <c r="CC353" s="61"/>
      <c r="CD353" s="61"/>
      <c r="CE353" s="61"/>
      <c r="CF353" s="61"/>
      <c r="CG353" s="61"/>
      <c r="CH353" s="61"/>
      <c r="CI353" s="61"/>
      <c r="CJ353" s="61"/>
      <c r="CK353" s="61"/>
      <c r="CL353" s="61"/>
      <c r="CM353" s="61"/>
      <c r="CN353" s="61"/>
      <c r="CO353" s="61"/>
      <c r="CP353" s="61"/>
      <c r="CQ353" s="61"/>
      <c r="CR353" s="61"/>
      <c r="CS353" s="61"/>
    </row>
    <row r="354" spans="19:97" s="4" customFormat="1"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1"/>
      <c r="BS354" s="61"/>
      <c r="BT354" s="61"/>
      <c r="BU354" s="61"/>
      <c r="BV354" s="61"/>
      <c r="BW354" s="61"/>
      <c r="BX354" s="61"/>
      <c r="BY354" s="61"/>
      <c r="BZ354" s="61"/>
      <c r="CA354" s="61"/>
      <c r="CB354" s="61"/>
      <c r="CC354" s="61"/>
      <c r="CD354" s="61"/>
      <c r="CE354" s="61"/>
      <c r="CF354" s="61"/>
      <c r="CG354" s="61"/>
      <c r="CH354" s="61"/>
      <c r="CI354" s="61"/>
      <c r="CJ354" s="61"/>
      <c r="CK354" s="61"/>
      <c r="CL354" s="61"/>
      <c r="CM354" s="61"/>
      <c r="CN354" s="61"/>
      <c r="CO354" s="61"/>
      <c r="CP354" s="61"/>
      <c r="CQ354" s="61"/>
      <c r="CR354" s="61"/>
      <c r="CS354" s="61"/>
    </row>
    <row r="355" spans="19:97" s="4" customFormat="1"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  <c r="AV355" s="61"/>
      <c r="AW355" s="61"/>
      <c r="AX355" s="61"/>
      <c r="AY355" s="61"/>
      <c r="AZ355" s="61"/>
      <c r="BA355" s="61"/>
      <c r="BB355" s="61"/>
      <c r="BC355" s="61"/>
      <c r="BD355" s="61"/>
      <c r="BE355" s="61"/>
      <c r="BF355" s="61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1"/>
      <c r="BS355" s="61"/>
      <c r="BT355" s="61"/>
      <c r="BU355" s="61"/>
      <c r="BV355" s="61"/>
      <c r="BW355" s="61"/>
      <c r="BX355" s="61"/>
      <c r="BY355" s="61"/>
      <c r="BZ355" s="61"/>
      <c r="CA355" s="61"/>
      <c r="CB355" s="61"/>
      <c r="CC355" s="61"/>
      <c r="CD355" s="61"/>
      <c r="CE355" s="61"/>
      <c r="CF355" s="61"/>
      <c r="CG355" s="61"/>
      <c r="CH355" s="61"/>
      <c r="CI355" s="61"/>
      <c r="CJ355" s="61"/>
      <c r="CK355" s="61"/>
      <c r="CL355" s="61"/>
      <c r="CM355" s="61"/>
      <c r="CN355" s="61"/>
      <c r="CO355" s="61"/>
      <c r="CP355" s="61"/>
      <c r="CQ355" s="61"/>
      <c r="CR355" s="61"/>
      <c r="CS355" s="61"/>
    </row>
    <row r="356" spans="19:97" s="4" customFormat="1"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  <c r="AV356" s="61"/>
      <c r="AW356" s="61"/>
      <c r="AX356" s="61"/>
      <c r="AY356" s="61"/>
      <c r="AZ356" s="61"/>
      <c r="BA356" s="61"/>
      <c r="BB356" s="61"/>
      <c r="BC356" s="61"/>
      <c r="BD356" s="61"/>
      <c r="BE356" s="61"/>
      <c r="BF356" s="61"/>
      <c r="BG356" s="61"/>
      <c r="BH356" s="61"/>
      <c r="BI356" s="61"/>
      <c r="BJ356" s="61"/>
      <c r="BK356" s="61"/>
      <c r="BL356" s="61"/>
      <c r="BM356" s="61"/>
      <c r="BN356" s="61"/>
      <c r="BO356" s="61"/>
      <c r="BP356" s="61"/>
      <c r="BQ356" s="61"/>
      <c r="BR356" s="61"/>
      <c r="BS356" s="61"/>
      <c r="BT356" s="61"/>
      <c r="BU356" s="61"/>
      <c r="BV356" s="61"/>
      <c r="BW356" s="61"/>
      <c r="BX356" s="61"/>
      <c r="BY356" s="61"/>
      <c r="BZ356" s="61"/>
      <c r="CA356" s="61"/>
      <c r="CB356" s="61"/>
      <c r="CC356" s="61"/>
      <c r="CD356" s="61"/>
      <c r="CE356" s="61"/>
      <c r="CF356" s="61"/>
      <c r="CG356" s="61"/>
      <c r="CH356" s="61"/>
      <c r="CI356" s="61"/>
      <c r="CJ356" s="61"/>
      <c r="CK356" s="61"/>
      <c r="CL356" s="61"/>
      <c r="CM356" s="61"/>
      <c r="CN356" s="61"/>
      <c r="CO356" s="61"/>
      <c r="CP356" s="61"/>
      <c r="CQ356" s="61"/>
      <c r="CR356" s="61"/>
      <c r="CS356" s="61"/>
    </row>
    <row r="357" spans="19:97" s="4" customFormat="1"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1"/>
      <c r="BS357" s="61"/>
      <c r="BT357" s="61"/>
      <c r="BU357" s="61"/>
      <c r="BV357" s="61"/>
      <c r="BW357" s="61"/>
      <c r="BX357" s="61"/>
      <c r="BY357" s="61"/>
      <c r="BZ357" s="61"/>
      <c r="CA357" s="61"/>
      <c r="CB357" s="61"/>
      <c r="CC357" s="61"/>
      <c r="CD357" s="61"/>
      <c r="CE357" s="61"/>
      <c r="CF357" s="61"/>
      <c r="CG357" s="61"/>
      <c r="CH357" s="61"/>
      <c r="CI357" s="61"/>
      <c r="CJ357" s="61"/>
      <c r="CK357" s="61"/>
      <c r="CL357" s="61"/>
      <c r="CM357" s="61"/>
      <c r="CN357" s="61"/>
      <c r="CO357" s="61"/>
      <c r="CP357" s="61"/>
      <c r="CQ357" s="61"/>
      <c r="CR357" s="61"/>
      <c r="CS357" s="61"/>
    </row>
    <row r="358" spans="19:97" s="4" customFormat="1"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  <c r="AV358" s="61"/>
      <c r="AW358" s="61"/>
      <c r="AX358" s="61"/>
      <c r="AY358" s="61"/>
      <c r="AZ358" s="61"/>
      <c r="BA358" s="61"/>
      <c r="BB358" s="61"/>
      <c r="BC358" s="61"/>
      <c r="BD358" s="61"/>
      <c r="BE358" s="61"/>
      <c r="BF358" s="61"/>
      <c r="BG358" s="61"/>
      <c r="BH358" s="61"/>
      <c r="BI358" s="61"/>
      <c r="BJ358" s="61"/>
      <c r="BK358" s="61"/>
      <c r="BL358" s="61"/>
      <c r="BM358" s="61"/>
      <c r="BN358" s="61"/>
      <c r="BO358" s="61"/>
      <c r="BP358" s="61"/>
      <c r="BQ358" s="61"/>
      <c r="BR358" s="61"/>
      <c r="BS358" s="61"/>
      <c r="BT358" s="61"/>
      <c r="BU358" s="61"/>
      <c r="BV358" s="61"/>
      <c r="BW358" s="61"/>
      <c r="BX358" s="61"/>
      <c r="BY358" s="61"/>
      <c r="BZ358" s="61"/>
      <c r="CA358" s="61"/>
      <c r="CB358" s="61"/>
      <c r="CC358" s="61"/>
      <c r="CD358" s="61"/>
      <c r="CE358" s="61"/>
      <c r="CF358" s="61"/>
      <c r="CG358" s="61"/>
      <c r="CH358" s="61"/>
      <c r="CI358" s="61"/>
      <c r="CJ358" s="61"/>
      <c r="CK358" s="61"/>
      <c r="CL358" s="61"/>
      <c r="CM358" s="61"/>
      <c r="CN358" s="61"/>
      <c r="CO358" s="61"/>
      <c r="CP358" s="61"/>
      <c r="CQ358" s="61"/>
      <c r="CR358" s="61"/>
      <c r="CS358" s="61"/>
    </row>
    <row r="359" spans="19:97" s="4" customFormat="1"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1"/>
      <c r="BS359" s="61"/>
      <c r="BT359" s="61"/>
      <c r="BU359" s="61"/>
      <c r="BV359" s="61"/>
      <c r="BW359" s="61"/>
      <c r="BX359" s="61"/>
      <c r="BY359" s="61"/>
      <c r="BZ359" s="61"/>
      <c r="CA359" s="61"/>
      <c r="CB359" s="61"/>
      <c r="CC359" s="61"/>
      <c r="CD359" s="61"/>
      <c r="CE359" s="61"/>
      <c r="CF359" s="61"/>
      <c r="CG359" s="61"/>
      <c r="CH359" s="61"/>
      <c r="CI359" s="61"/>
      <c r="CJ359" s="61"/>
      <c r="CK359" s="61"/>
      <c r="CL359" s="61"/>
      <c r="CM359" s="61"/>
      <c r="CN359" s="61"/>
      <c r="CO359" s="61"/>
      <c r="CP359" s="61"/>
      <c r="CQ359" s="61"/>
      <c r="CR359" s="61"/>
      <c r="CS359" s="61"/>
    </row>
    <row r="360" spans="19:97" s="4" customFormat="1"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  <c r="AV360" s="61"/>
      <c r="AW360" s="61"/>
      <c r="AX360" s="61"/>
      <c r="AY360" s="61"/>
      <c r="AZ360" s="61"/>
      <c r="BA360" s="61"/>
      <c r="BB360" s="61"/>
      <c r="BC360" s="61"/>
      <c r="BD360" s="61"/>
      <c r="BE360" s="61"/>
      <c r="BF360" s="61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1"/>
      <c r="BS360" s="61"/>
      <c r="BT360" s="61"/>
      <c r="BU360" s="61"/>
      <c r="BV360" s="61"/>
      <c r="BW360" s="61"/>
      <c r="BX360" s="61"/>
      <c r="BY360" s="61"/>
      <c r="BZ360" s="61"/>
      <c r="CA360" s="61"/>
      <c r="CB360" s="61"/>
      <c r="CC360" s="61"/>
      <c r="CD360" s="61"/>
      <c r="CE360" s="61"/>
      <c r="CF360" s="61"/>
      <c r="CG360" s="61"/>
      <c r="CH360" s="61"/>
      <c r="CI360" s="61"/>
      <c r="CJ360" s="61"/>
      <c r="CK360" s="61"/>
      <c r="CL360" s="61"/>
      <c r="CM360" s="61"/>
      <c r="CN360" s="61"/>
      <c r="CO360" s="61"/>
      <c r="CP360" s="61"/>
      <c r="CQ360" s="61"/>
      <c r="CR360" s="61"/>
      <c r="CS360" s="61"/>
    </row>
    <row r="361" spans="19:97" s="4" customFormat="1"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  <c r="AV361" s="61"/>
      <c r="AW361" s="61"/>
      <c r="AX361" s="61"/>
      <c r="AY361" s="61"/>
      <c r="AZ361" s="61"/>
      <c r="BA361" s="61"/>
      <c r="BB361" s="61"/>
      <c r="BC361" s="61"/>
      <c r="BD361" s="61"/>
      <c r="BE361" s="61"/>
      <c r="BF361" s="61"/>
      <c r="BG361" s="61"/>
      <c r="BH361" s="61"/>
      <c r="BI361" s="61"/>
      <c r="BJ361" s="61"/>
      <c r="BK361" s="61"/>
      <c r="BL361" s="61"/>
      <c r="BM361" s="61"/>
      <c r="BN361" s="61"/>
      <c r="BO361" s="61"/>
      <c r="BP361" s="61"/>
      <c r="BQ361" s="61"/>
      <c r="BR361" s="61"/>
      <c r="BS361" s="61"/>
      <c r="BT361" s="61"/>
      <c r="BU361" s="61"/>
      <c r="BV361" s="61"/>
      <c r="BW361" s="61"/>
      <c r="BX361" s="61"/>
      <c r="BY361" s="61"/>
      <c r="BZ361" s="61"/>
      <c r="CA361" s="61"/>
      <c r="CB361" s="61"/>
      <c r="CC361" s="61"/>
      <c r="CD361" s="61"/>
      <c r="CE361" s="61"/>
      <c r="CF361" s="61"/>
      <c r="CG361" s="61"/>
      <c r="CH361" s="61"/>
      <c r="CI361" s="61"/>
      <c r="CJ361" s="61"/>
      <c r="CK361" s="61"/>
      <c r="CL361" s="61"/>
      <c r="CM361" s="61"/>
      <c r="CN361" s="61"/>
      <c r="CO361" s="61"/>
      <c r="CP361" s="61"/>
      <c r="CQ361" s="61"/>
      <c r="CR361" s="61"/>
      <c r="CS361" s="61"/>
    </row>
    <row r="362" spans="19:97" s="4" customFormat="1"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  <c r="AV362" s="61"/>
      <c r="AW362" s="61"/>
      <c r="AX362" s="61"/>
      <c r="AY362" s="61"/>
      <c r="AZ362" s="61"/>
      <c r="BA362" s="61"/>
      <c r="BB362" s="61"/>
      <c r="BC362" s="61"/>
      <c r="BD362" s="61"/>
      <c r="BE362" s="61"/>
      <c r="BF362" s="61"/>
      <c r="BG362" s="61"/>
      <c r="BH362" s="61"/>
      <c r="BI362" s="61"/>
      <c r="BJ362" s="61"/>
      <c r="BK362" s="61"/>
      <c r="BL362" s="61"/>
      <c r="BM362" s="61"/>
      <c r="BN362" s="61"/>
      <c r="BO362" s="61"/>
      <c r="BP362" s="61"/>
      <c r="BQ362" s="61"/>
      <c r="BR362" s="61"/>
      <c r="BS362" s="61"/>
      <c r="BT362" s="61"/>
      <c r="BU362" s="61"/>
      <c r="BV362" s="61"/>
      <c r="BW362" s="61"/>
      <c r="BX362" s="61"/>
      <c r="BY362" s="61"/>
      <c r="BZ362" s="61"/>
      <c r="CA362" s="61"/>
      <c r="CB362" s="61"/>
      <c r="CC362" s="61"/>
      <c r="CD362" s="61"/>
      <c r="CE362" s="61"/>
      <c r="CF362" s="61"/>
      <c r="CG362" s="61"/>
      <c r="CH362" s="61"/>
      <c r="CI362" s="61"/>
      <c r="CJ362" s="61"/>
      <c r="CK362" s="61"/>
      <c r="CL362" s="61"/>
      <c r="CM362" s="61"/>
      <c r="CN362" s="61"/>
      <c r="CO362" s="61"/>
      <c r="CP362" s="61"/>
      <c r="CQ362" s="61"/>
      <c r="CR362" s="61"/>
      <c r="CS362" s="61"/>
    </row>
    <row r="363" spans="19:97" s="4" customFormat="1"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  <c r="AW363" s="61"/>
      <c r="AX363" s="61"/>
      <c r="AY363" s="61"/>
      <c r="AZ363" s="61"/>
      <c r="BA363" s="61"/>
      <c r="BB363" s="61"/>
      <c r="BC363" s="61"/>
      <c r="BD363" s="61"/>
      <c r="BE363" s="61"/>
      <c r="BF363" s="61"/>
      <c r="BG363" s="61"/>
      <c r="BH363" s="61"/>
      <c r="BI363" s="61"/>
      <c r="BJ363" s="61"/>
      <c r="BK363" s="61"/>
      <c r="BL363" s="61"/>
      <c r="BM363" s="61"/>
      <c r="BN363" s="61"/>
      <c r="BO363" s="61"/>
      <c r="BP363" s="61"/>
      <c r="BQ363" s="61"/>
      <c r="BR363" s="61"/>
      <c r="BS363" s="61"/>
      <c r="BT363" s="61"/>
      <c r="BU363" s="61"/>
      <c r="BV363" s="61"/>
      <c r="BW363" s="61"/>
      <c r="BX363" s="61"/>
      <c r="BY363" s="61"/>
      <c r="BZ363" s="61"/>
      <c r="CA363" s="61"/>
      <c r="CB363" s="61"/>
      <c r="CC363" s="61"/>
      <c r="CD363" s="61"/>
      <c r="CE363" s="61"/>
      <c r="CF363" s="61"/>
      <c r="CG363" s="61"/>
      <c r="CH363" s="61"/>
      <c r="CI363" s="61"/>
      <c r="CJ363" s="61"/>
      <c r="CK363" s="61"/>
      <c r="CL363" s="61"/>
      <c r="CM363" s="61"/>
      <c r="CN363" s="61"/>
      <c r="CO363" s="61"/>
      <c r="CP363" s="61"/>
      <c r="CQ363" s="61"/>
      <c r="CR363" s="61"/>
      <c r="CS363" s="61"/>
    </row>
    <row r="364" spans="19:97" s="4" customFormat="1"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  <c r="AV364" s="61"/>
      <c r="AW364" s="61"/>
      <c r="AX364" s="61"/>
      <c r="AY364" s="61"/>
      <c r="AZ364" s="61"/>
      <c r="BA364" s="61"/>
      <c r="BB364" s="61"/>
      <c r="BC364" s="61"/>
      <c r="BD364" s="61"/>
      <c r="BE364" s="61"/>
      <c r="BF364" s="61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1"/>
      <c r="BS364" s="61"/>
      <c r="BT364" s="61"/>
      <c r="BU364" s="61"/>
      <c r="BV364" s="61"/>
      <c r="BW364" s="61"/>
      <c r="BX364" s="61"/>
      <c r="BY364" s="61"/>
      <c r="BZ364" s="61"/>
      <c r="CA364" s="61"/>
      <c r="CB364" s="61"/>
      <c r="CC364" s="61"/>
      <c r="CD364" s="61"/>
      <c r="CE364" s="61"/>
      <c r="CF364" s="61"/>
      <c r="CG364" s="61"/>
      <c r="CH364" s="61"/>
      <c r="CI364" s="61"/>
      <c r="CJ364" s="61"/>
      <c r="CK364" s="61"/>
      <c r="CL364" s="61"/>
      <c r="CM364" s="61"/>
      <c r="CN364" s="61"/>
      <c r="CO364" s="61"/>
      <c r="CP364" s="61"/>
      <c r="CQ364" s="61"/>
      <c r="CR364" s="61"/>
      <c r="CS364" s="61"/>
    </row>
    <row r="365" spans="19:97" s="4" customFormat="1"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  <c r="AW365" s="61"/>
      <c r="AX365" s="61"/>
      <c r="AY365" s="61"/>
      <c r="AZ365" s="61"/>
      <c r="BA365" s="61"/>
      <c r="BB365" s="61"/>
      <c r="BC365" s="61"/>
      <c r="BD365" s="61"/>
      <c r="BE365" s="61"/>
      <c r="BF365" s="61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1"/>
      <c r="BS365" s="61"/>
      <c r="BT365" s="61"/>
      <c r="BU365" s="61"/>
      <c r="BV365" s="61"/>
      <c r="BW365" s="61"/>
      <c r="BX365" s="61"/>
      <c r="BY365" s="61"/>
      <c r="BZ365" s="61"/>
      <c r="CA365" s="61"/>
      <c r="CB365" s="61"/>
      <c r="CC365" s="61"/>
      <c r="CD365" s="61"/>
      <c r="CE365" s="61"/>
      <c r="CF365" s="61"/>
      <c r="CG365" s="61"/>
      <c r="CH365" s="61"/>
      <c r="CI365" s="61"/>
      <c r="CJ365" s="61"/>
      <c r="CK365" s="61"/>
      <c r="CL365" s="61"/>
      <c r="CM365" s="61"/>
      <c r="CN365" s="61"/>
      <c r="CO365" s="61"/>
      <c r="CP365" s="61"/>
      <c r="CQ365" s="61"/>
      <c r="CR365" s="61"/>
      <c r="CS365" s="61"/>
    </row>
    <row r="366" spans="19:97" s="4" customFormat="1"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1"/>
      <c r="BS366" s="61"/>
      <c r="BT366" s="61"/>
      <c r="BU366" s="61"/>
      <c r="BV366" s="61"/>
      <c r="BW366" s="61"/>
      <c r="BX366" s="61"/>
      <c r="BY366" s="61"/>
      <c r="BZ366" s="61"/>
      <c r="CA366" s="61"/>
      <c r="CB366" s="61"/>
      <c r="CC366" s="61"/>
      <c r="CD366" s="61"/>
      <c r="CE366" s="61"/>
      <c r="CF366" s="61"/>
      <c r="CG366" s="61"/>
      <c r="CH366" s="61"/>
      <c r="CI366" s="61"/>
      <c r="CJ366" s="61"/>
      <c r="CK366" s="61"/>
      <c r="CL366" s="61"/>
      <c r="CM366" s="61"/>
      <c r="CN366" s="61"/>
      <c r="CO366" s="61"/>
      <c r="CP366" s="61"/>
      <c r="CQ366" s="61"/>
      <c r="CR366" s="61"/>
      <c r="CS366" s="61"/>
    </row>
    <row r="367" spans="19:97" s="4" customFormat="1"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  <c r="AW367" s="61"/>
      <c r="AX367" s="61"/>
      <c r="AY367" s="61"/>
      <c r="AZ367" s="61"/>
      <c r="BA367" s="61"/>
      <c r="BB367" s="61"/>
      <c r="BC367" s="61"/>
      <c r="BD367" s="61"/>
      <c r="BE367" s="61"/>
      <c r="BF367" s="61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61"/>
      <c r="BR367" s="61"/>
      <c r="BS367" s="61"/>
      <c r="BT367" s="61"/>
      <c r="BU367" s="61"/>
      <c r="BV367" s="61"/>
      <c r="BW367" s="61"/>
      <c r="BX367" s="61"/>
      <c r="BY367" s="61"/>
      <c r="BZ367" s="61"/>
      <c r="CA367" s="61"/>
      <c r="CB367" s="61"/>
      <c r="CC367" s="61"/>
      <c r="CD367" s="61"/>
      <c r="CE367" s="61"/>
      <c r="CF367" s="61"/>
      <c r="CG367" s="61"/>
      <c r="CH367" s="61"/>
      <c r="CI367" s="61"/>
      <c r="CJ367" s="61"/>
      <c r="CK367" s="61"/>
      <c r="CL367" s="61"/>
      <c r="CM367" s="61"/>
      <c r="CN367" s="61"/>
      <c r="CO367" s="61"/>
      <c r="CP367" s="61"/>
      <c r="CQ367" s="61"/>
      <c r="CR367" s="61"/>
      <c r="CS367" s="61"/>
    </row>
    <row r="368" spans="19:97" s="4" customFormat="1"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  <c r="AW368" s="61"/>
      <c r="AX368" s="61"/>
      <c r="AY368" s="61"/>
      <c r="AZ368" s="61"/>
      <c r="BA368" s="61"/>
      <c r="BB368" s="61"/>
      <c r="BC368" s="61"/>
      <c r="BD368" s="61"/>
      <c r="BE368" s="61"/>
      <c r="BF368" s="61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61"/>
      <c r="BR368" s="61"/>
      <c r="BS368" s="61"/>
      <c r="BT368" s="61"/>
      <c r="BU368" s="61"/>
      <c r="BV368" s="61"/>
      <c r="BW368" s="61"/>
      <c r="BX368" s="61"/>
      <c r="BY368" s="61"/>
      <c r="BZ368" s="61"/>
      <c r="CA368" s="61"/>
      <c r="CB368" s="61"/>
      <c r="CC368" s="61"/>
      <c r="CD368" s="61"/>
      <c r="CE368" s="61"/>
      <c r="CF368" s="61"/>
      <c r="CG368" s="61"/>
      <c r="CH368" s="61"/>
      <c r="CI368" s="61"/>
      <c r="CJ368" s="61"/>
      <c r="CK368" s="61"/>
      <c r="CL368" s="61"/>
      <c r="CM368" s="61"/>
      <c r="CN368" s="61"/>
      <c r="CO368" s="61"/>
      <c r="CP368" s="61"/>
      <c r="CQ368" s="61"/>
      <c r="CR368" s="61"/>
      <c r="CS368" s="61"/>
    </row>
    <row r="369" spans="19:97" s="4" customFormat="1"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  <c r="AV369" s="61"/>
      <c r="AW369" s="61"/>
      <c r="AX369" s="61"/>
      <c r="AY369" s="61"/>
      <c r="AZ369" s="61"/>
      <c r="BA369" s="61"/>
      <c r="BB369" s="61"/>
      <c r="BC369" s="61"/>
      <c r="BD369" s="61"/>
      <c r="BE369" s="61"/>
      <c r="BF369" s="61"/>
      <c r="BG369" s="61"/>
      <c r="BH369" s="61"/>
      <c r="BI369" s="61"/>
      <c r="BJ369" s="61"/>
      <c r="BK369" s="61"/>
      <c r="BL369" s="61"/>
      <c r="BM369" s="61"/>
      <c r="BN369" s="61"/>
      <c r="BO369" s="61"/>
      <c r="BP369" s="61"/>
      <c r="BQ369" s="61"/>
      <c r="BR369" s="61"/>
      <c r="BS369" s="61"/>
      <c r="BT369" s="61"/>
      <c r="BU369" s="61"/>
      <c r="BV369" s="61"/>
      <c r="BW369" s="61"/>
      <c r="BX369" s="61"/>
      <c r="BY369" s="61"/>
      <c r="BZ369" s="61"/>
      <c r="CA369" s="61"/>
      <c r="CB369" s="61"/>
      <c r="CC369" s="61"/>
      <c r="CD369" s="61"/>
      <c r="CE369" s="61"/>
      <c r="CF369" s="61"/>
      <c r="CG369" s="61"/>
      <c r="CH369" s="61"/>
      <c r="CI369" s="61"/>
      <c r="CJ369" s="61"/>
      <c r="CK369" s="61"/>
      <c r="CL369" s="61"/>
      <c r="CM369" s="61"/>
      <c r="CN369" s="61"/>
      <c r="CO369" s="61"/>
      <c r="CP369" s="61"/>
      <c r="CQ369" s="61"/>
      <c r="CR369" s="61"/>
      <c r="CS369" s="61"/>
    </row>
    <row r="370" spans="19:97" s="4" customFormat="1"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  <c r="AW370" s="61"/>
      <c r="AX370" s="61"/>
      <c r="AY370" s="61"/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61"/>
      <c r="BK370" s="61"/>
      <c r="BL370" s="61"/>
      <c r="BM370" s="61"/>
      <c r="BN370" s="61"/>
      <c r="BO370" s="61"/>
      <c r="BP370" s="61"/>
      <c r="BQ370" s="61"/>
      <c r="BR370" s="61"/>
      <c r="BS370" s="61"/>
      <c r="BT370" s="61"/>
      <c r="BU370" s="61"/>
      <c r="BV370" s="61"/>
      <c r="BW370" s="61"/>
      <c r="BX370" s="61"/>
      <c r="BY370" s="61"/>
      <c r="BZ370" s="61"/>
      <c r="CA370" s="61"/>
      <c r="CB370" s="61"/>
      <c r="CC370" s="61"/>
      <c r="CD370" s="61"/>
      <c r="CE370" s="61"/>
      <c r="CF370" s="61"/>
      <c r="CG370" s="61"/>
      <c r="CH370" s="61"/>
      <c r="CI370" s="61"/>
      <c r="CJ370" s="61"/>
      <c r="CK370" s="61"/>
      <c r="CL370" s="61"/>
      <c r="CM370" s="61"/>
      <c r="CN370" s="61"/>
      <c r="CO370" s="61"/>
      <c r="CP370" s="61"/>
      <c r="CQ370" s="61"/>
      <c r="CR370" s="61"/>
      <c r="CS370" s="61"/>
    </row>
    <row r="371" spans="19:97" s="4" customFormat="1"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1"/>
      <c r="BS371" s="61"/>
      <c r="BT371" s="61"/>
      <c r="BU371" s="61"/>
      <c r="BV371" s="61"/>
      <c r="BW371" s="61"/>
      <c r="BX371" s="61"/>
      <c r="BY371" s="61"/>
      <c r="BZ371" s="61"/>
      <c r="CA371" s="61"/>
      <c r="CB371" s="61"/>
      <c r="CC371" s="61"/>
      <c r="CD371" s="61"/>
      <c r="CE371" s="61"/>
      <c r="CF371" s="61"/>
      <c r="CG371" s="61"/>
      <c r="CH371" s="61"/>
      <c r="CI371" s="61"/>
      <c r="CJ371" s="61"/>
      <c r="CK371" s="61"/>
      <c r="CL371" s="61"/>
      <c r="CM371" s="61"/>
      <c r="CN371" s="61"/>
      <c r="CO371" s="61"/>
      <c r="CP371" s="61"/>
      <c r="CQ371" s="61"/>
      <c r="CR371" s="61"/>
      <c r="CS371" s="61"/>
    </row>
    <row r="372" spans="19:97" s="4" customFormat="1"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  <c r="AW372" s="61"/>
      <c r="AX372" s="61"/>
      <c r="AY372" s="61"/>
      <c r="AZ372" s="61"/>
      <c r="BA372" s="61"/>
      <c r="BB372" s="61"/>
      <c r="BC372" s="61"/>
      <c r="BD372" s="61"/>
      <c r="BE372" s="61"/>
      <c r="BF372" s="61"/>
      <c r="BG372" s="61"/>
      <c r="BH372" s="61"/>
      <c r="BI372" s="61"/>
      <c r="BJ372" s="61"/>
      <c r="BK372" s="61"/>
      <c r="BL372" s="61"/>
      <c r="BM372" s="61"/>
      <c r="BN372" s="61"/>
      <c r="BO372" s="61"/>
      <c r="BP372" s="61"/>
      <c r="BQ372" s="61"/>
      <c r="BR372" s="61"/>
      <c r="BS372" s="61"/>
      <c r="BT372" s="61"/>
      <c r="BU372" s="61"/>
      <c r="BV372" s="61"/>
      <c r="BW372" s="61"/>
      <c r="BX372" s="61"/>
      <c r="BY372" s="61"/>
      <c r="BZ372" s="61"/>
      <c r="CA372" s="61"/>
      <c r="CB372" s="61"/>
      <c r="CC372" s="61"/>
      <c r="CD372" s="61"/>
      <c r="CE372" s="61"/>
      <c r="CF372" s="61"/>
      <c r="CG372" s="61"/>
      <c r="CH372" s="61"/>
      <c r="CI372" s="61"/>
      <c r="CJ372" s="61"/>
      <c r="CK372" s="61"/>
      <c r="CL372" s="61"/>
      <c r="CM372" s="61"/>
      <c r="CN372" s="61"/>
      <c r="CO372" s="61"/>
      <c r="CP372" s="61"/>
      <c r="CQ372" s="61"/>
      <c r="CR372" s="61"/>
      <c r="CS372" s="61"/>
    </row>
    <row r="373" spans="19:97" s="4" customFormat="1"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  <c r="AW373" s="61"/>
      <c r="AX373" s="61"/>
      <c r="AY373" s="61"/>
      <c r="AZ373" s="61"/>
      <c r="BA373" s="61"/>
      <c r="BB373" s="61"/>
      <c r="BC373" s="61"/>
      <c r="BD373" s="61"/>
      <c r="BE373" s="61"/>
      <c r="BF373" s="61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1"/>
      <c r="BS373" s="61"/>
      <c r="BT373" s="61"/>
      <c r="BU373" s="61"/>
      <c r="BV373" s="61"/>
      <c r="BW373" s="61"/>
      <c r="BX373" s="61"/>
      <c r="BY373" s="61"/>
      <c r="BZ373" s="61"/>
      <c r="CA373" s="61"/>
      <c r="CB373" s="61"/>
      <c r="CC373" s="61"/>
      <c r="CD373" s="61"/>
      <c r="CE373" s="61"/>
      <c r="CF373" s="61"/>
      <c r="CG373" s="61"/>
      <c r="CH373" s="61"/>
      <c r="CI373" s="61"/>
      <c r="CJ373" s="61"/>
      <c r="CK373" s="61"/>
      <c r="CL373" s="61"/>
      <c r="CM373" s="61"/>
      <c r="CN373" s="61"/>
      <c r="CO373" s="61"/>
      <c r="CP373" s="61"/>
      <c r="CQ373" s="61"/>
      <c r="CR373" s="61"/>
      <c r="CS373" s="61"/>
    </row>
    <row r="374" spans="19:97" s="4" customFormat="1"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  <c r="AW374" s="61"/>
      <c r="AX374" s="61"/>
      <c r="AY374" s="61"/>
      <c r="AZ374" s="61"/>
      <c r="BA374" s="61"/>
      <c r="BB374" s="61"/>
      <c r="BC374" s="61"/>
      <c r="BD374" s="61"/>
      <c r="BE374" s="61"/>
      <c r="BF374" s="61"/>
      <c r="BG374" s="61"/>
      <c r="BH374" s="61"/>
      <c r="BI374" s="61"/>
      <c r="BJ374" s="61"/>
      <c r="BK374" s="61"/>
      <c r="BL374" s="61"/>
      <c r="BM374" s="61"/>
      <c r="BN374" s="61"/>
      <c r="BO374" s="61"/>
      <c r="BP374" s="61"/>
      <c r="BQ374" s="61"/>
      <c r="BR374" s="61"/>
      <c r="BS374" s="61"/>
      <c r="BT374" s="61"/>
      <c r="BU374" s="61"/>
      <c r="BV374" s="61"/>
      <c r="BW374" s="61"/>
      <c r="BX374" s="61"/>
      <c r="BY374" s="61"/>
      <c r="BZ374" s="61"/>
      <c r="CA374" s="61"/>
      <c r="CB374" s="61"/>
      <c r="CC374" s="61"/>
      <c r="CD374" s="61"/>
      <c r="CE374" s="61"/>
      <c r="CF374" s="61"/>
      <c r="CG374" s="61"/>
      <c r="CH374" s="61"/>
      <c r="CI374" s="61"/>
      <c r="CJ374" s="61"/>
      <c r="CK374" s="61"/>
      <c r="CL374" s="61"/>
      <c r="CM374" s="61"/>
      <c r="CN374" s="61"/>
      <c r="CO374" s="61"/>
      <c r="CP374" s="61"/>
      <c r="CQ374" s="61"/>
      <c r="CR374" s="61"/>
      <c r="CS374" s="61"/>
    </row>
    <row r="375" spans="19:97" s="4" customFormat="1"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  <c r="AV375" s="61"/>
      <c r="AW375" s="61"/>
      <c r="AX375" s="61"/>
      <c r="AY375" s="61"/>
      <c r="AZ375" s="61"/>
      <c r="BA375" s="61"/>
      <c r="BB375" s="61"/>
      <c r="BC375" s="61"/>
      <c r="BD375" s="61"/>
      <c r="BE375" s="61"/>
      <c r="BF375" s="61"/>
      <c r="BG375" s="61"/>
      <c r="BH375" s="61"/>
      <c r="BI375" s="61"/>
      <c r="BJ375" s="61"/>
      <c r="BK375" s="61"/>
      <c r="BL375" s="61"/>
      <c r="BM375" s="61"/>
      <c r="BN375" s="61"/>
      <c r="BO375" s="61"/>
      <c r="BP375" s="61"/>
      <c r="BQ375" s="61"/>
      <c r="BR375" s="61"/>
      <c r="BS375" s="61"/>
      <c r="BT375" s="61"/>
      <c r="BU375" s="61"/>
      <c r="BV375" s="61"/>
      <c r="BW375" s="61"/>
      <c r="BX375" s="61"/>
      <c r="BY375" s="61"/>
      <c r="BZ375" s="61"/>
      <c r="CA375" s="61"/>
      <c r="CB375" s="61"/>
      <c r="CC375" s="61"/>
      <c r="CD375" s="61"/>
      <c r="CE375" s="61"/>
      <c r="CF375" s="61"/>
      <c r="CG375" s="61"/>
      <c r="CH375" s="61"/>
      <c r="CI375" s="61"/>
      <c r="CJ375" s="61"/>
      <c r="CK375" s="61"/>
      <c r="CL375" s="61"/>
      <c r="CM375" s="61"/>
      <c r="CN375" s="61"/>
      <c r="CO375" s="61"/>
      <c r="CP375" s="61"/>
      <c r="CQ375" s="61"/>
      <c r="CR375" s="61"/>
      <c r="CS375" s="61"/>
    </row>
    <row r="376" spans="19:97" s="4" customFormat="1"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  <c r="AW376" s="61"/>
      <c r="AX376" s="61"/>
      <c r="AY376" s="61"/>
      <c r="AZ376" s="61"/>
      <c r="BA376" s="61"/>
      <c r="BB376" s="61"/>
      <c r="BC376" s="61"/>
      <c r="BD376" s="61"/>
      <c r="BE376" s="61"/>
      <c r="BF376" s="61"/>
      <c r="BG376" s="61"/>
      <c r="BH376" s="61"/>
      <c r="BI376" s="61"/>
      <c r="BJ376" s="61"/>
      <c r="BK376" s="61"/>
      <c r="BL376" s="61"/>
      <c r="BM376" s="61"/>
      <c r="BN376" s="61"/>
      <c r="BO376" s="61"/>
      <c r="BP376" s="61"/>
      <c r="BQ376" s="61"/>
      <c r="BR376" s="61"/>
      <c r="BS376" s="61"/>
      <c r="BT376" s="61"/>
      <c r="BU376" s="61"/>
      <c r="BV376" s="61"/>
      <c r="BW376" s="61"/>
      <c r="BX376" s="61"/>
      <c r="BY376" s="61"/>
      <c r="BZ376" s="61"/>
      <c r="CA376" s="61"/>
      <c r="CB376" s="61"/>
      <c r="CC376" s="61"/>
      <c r="CD376" s="61"/>
      <c r="CE376" s="61"/>
      <c r="CF376" s="61"/>
      <c r="CG376" s="61"/>
      <c r="CH376" s="61"/>
      <c r="CI376" s="61"/>
      <c r="CJ376" s="61"/>
      <c r="CK376" s="61"/>
      <c r="CL376" s="61"/>
      <c r="CM376" s="61"/>
      <c r="CN376" s="61"/>
      <c r="CO376" s="61"/>
      <c r="CP376" s="61"/>
      <c r="CQ376" s="61"/>
      <c r="CR376" s="61"/>
      <c r="CS376" s="61"/>
    </row>
    <row r="377" spans="19:97" s="4" customFormat="1"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  <c r="AW377" s="61"/>
      <c r="AX377" s="61"/>
      <c r="AY377" s="61"/>
      <c r="AZ377" s="61"/>
      <c r="BA377" s="61"/>
      <c r="BB377" s="61"/>
      <c r="BC377" s="61"/>
      <c r="BD377" s="61"/>
      <c r="BE377" s="61"/>
      <c r="BF377" s="61"/>
      <c r="BG377" s="61"/>
      <c r="BH377" s="61"/>
      <c r="BI377" s="61"/>
      <c r="BJ377" s="61"/>
      <c r="BK377" s="61"/>
      <c r="BL377" s="61"/>
      <c r="BM377" s="61"/>
      <c r="BN377" s="61"/>
      <c r="BO377" s="61"/>
      <c r="BP377" s="61"/>
      <c r="BQ377" s="61"/>
      <c r="BR377" s="61"/>
      <c r="BS377" s="61"/>
      <c r="BT377" s="61"/>
      <c r="BU377" s="61"/>
      <c r="BV377" s="61"/>
      <c r="BW377" s="61"/>
      <c r="BX377" s="61"/>
      <c r="BY377" s="61"/>
      <c r="BZ377" s="61"/>
      <c r="CA377" s="61"/>
      <c r="CB377" s="61"/>
      <c r="CC377" s="61"/>
      <c r="CD377" s="61"/>
      <c r="CE377" s="61"/>
      <c r="CF377" s="61"/>
      <c r="CG377" s="61"/>
      <c r="CH377" s="61"/>
      <c r="CI377" s="61"/>
      <c r="CJ377" s="61"/>
      <c r="CK377" s="61"/>
      <c r="CL377" s="61"/>
      <c r="CM377" s="61"/>
      <c r="CN377" s="61"/>
      <c r="CO377" s="61"/>
      <c r="CP377" s="61"/>
      <c r="CQ377" s="61"/>
      <c r="CR377" s="61"/>
      <c r="CS377" s="61"/>
    </row>
    <row r="378" spans="19:97" s="4" customFormat="1"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1"/>
      <c r="BS378" s="61"/>
      <c r="BT378" s="61"/>
      <c r="BU378" s="61"/>
      <c r="BV378" s="61"/>
      <c r="BW378" s="61"/>
      <c r="BX378" s="61"/>
      <c r="BY378" s="61"/>
      <c r="BZ378" s="61"/>
      <c r="CA378" s="61"/>
      <c r="CB378" s="61"/>
      <c r="CC378" s="61"/>
      <c r="CD378" s="61"/>
      <c r="CE378" s="61"/>
      <c r="CF378" s="61"/>
      <c r="CG378" s="61"/>
      <c r="CH378" s="61"/>
      <c r="CI378" s="61"/>
      <c r="CJ378" s="61"/>
      <c r="CK378" s="61"/>
      <c r="CL378" s="61"/>
      <c r="CM378" s="61"/>
      <c r="CN378" s="61"/>
      <c r="CO378" s="61"/>
      <c r="CP378" s="61"/>
      <c r="CQ378" s="61"/>
      <c r="CR378" s="61"/>
      <c r="CS378" s="61"/>
    </row>
    <row r="379" spans="19:97" s="4" customFormat="1"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  <c r="AW379" s="61"/>
      <c r="AX379" s="61"/>
      <c r="AY379" s="61"/>
      <c r="AZ379" s="61"/>
      <c r="BA379" s="61"/>
      <c r="BB379" s="61"/>
      <c r="BC379" s="61"/>
      <c r="BD379" s="61"/>
      <c r="BE379" s="61"/>
      <c r="BF379" s="61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1"/>
      <c r="BS379" s="61"/>
      <c r="BT379" s="61"/>
      <c r="BU379" s="61"/>
      <c r="BV379" s="61"/>
      <c r="BW379" s="61"/>
      <c r="BX379" s="61"/>
      <c r="BY379" s="61"/>
      <c r="BZ379" s="61"/>
      <c r="CA379" s="61"/>
      <c r="CB379" s="61"/>
      <c r="CC379" s="61"/>
      <c r="CD379" s="61"/>
      <c r="CE379" s="61"/>
      <c r="CF379" s="61"/>
      <c r="CG379" s="61"/>
      <c r="CH379" s="61"/>
      <c r="CI379" s="61"/>
      <c r="CJ379" s="61"/>
      <c r="CK379" s="61"/>
      <c r="CL379" s="61"/>
      <c r="CM379" s="61"/>
      <c r="CN379" s="61"/>
      <c r="CO379" s="61"/>
      <c r="CP379" s="61"/>
      <c r="CQ379" s="61"/>
      <c r="CR379" s="61"/>
      <c r="CS379" s="61"/>
    </row>
    <row r="380" spans="19:97" s="4" customFormat="1"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  <c r="AW380" s="61"/>
      <c r="AX380" s="61"/>
      <c r="AY380" s="61"/>
      <c r="AZ380" s="61"/>
      <c r="BA380" s="61"/>
      <c r="BB380" s="61"/>
      <c r="BC380" s="61"/>
      <c r="BD380" s="61"/>
      <c r="BE380" s="61"/>
      <c r="BF380" s="61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61"/>
      <c r="BR380" s="61"/>
      <c r="BS380" s="61"/>
      <c r="BT380" s="61"/>
      <c r="BU380" s="61"/>
      <c r="BV380" s="61"/>
      <c r="BW380" s="61"/>
      <c r="BX380" s="61"/>
      <c r="BY380" s="61"/>
      <c r="BZ380" s="61"/>
      <c r="CA380" s="61"/>
      <c r="CB380" s="61"/>
      <c r="CC380" s="61"/>
      <c r="CD380" s="61"/>
      <c r="CE380" s="61"/>
      <c r="CF380" s="61"/>
      <c r="CG380" s="61"/>
      <c r="CH380" s="61"/>
      <c r="CI380" s="61"/>
      <c r="CJ380" s="61"/>
      <c r="CK380" s="61"/>
      <c r="CL380" s="61"/>
      <c r="CM380" s="61"/>
      <c r="CN380" s="61"/>
      <c r="CO380" s="61"/>
      <c r="CP380" s="61"/>
      <c r="CQ380" s="61"/>
      <c r="CR380" s="61"/>
      <c r="CS380" s="61"/>
    </row>
    <row r="381" spans="19:97" s="4" customFormat="1"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  <c r="AW381" s="61"/>
      <c r="AX381" s="61"/>
      <c r="AY381" s="61"/>
      <c r="AZ381" s="61"/>
      <c r="BA381" s="61"/>
      <c r="BB381" s="61"/>
      <c r="BC381" s="61"/>
      <c r="BD381" s="61"/>
      <c r="BE381" s="61"/>
      <c r="BF381" s="61"/>
      <c r="BG381" s="61"/>
      <c r="BH381" s="61"/>
      <c r="BI381" s="61"/>
      <c r="BJ381" s="61"/>
      <c r="BK381" s="61"/>
      <c r="BL381" s="61"/>
      <c r="BM381" s="61"/>
      <c r="BN381" s="61"/>
      <c r="BO381" s="61"/>
      <c r="BP381" s="61"/>
      <c r="BQ381" s="61"/>
      <c r="BR381" s="61"/>
      <c r="BS381" s="61"/>
      <c r="BT381" s="61"/>
      <c r="BU381" s="61"/>
      <c r="BV381" s="61"/>
      <c r="BW381" s="61"/>
      <c r="BX381" s="61"/>
      <c r="BY381" s="61"/>
      <c r="BZ381" s="61"/>
      <c r="CA381" s="61"/>
      <c r="CB381" s="61"/>
      <c r="CC381" s="61"/>
      <c r="CD381" s="61"/>
      <c r="CE381" s="61"/>
      <c r="CF381" s="61"/>
      <c r="CG381" s="61"/>
      <c r="CH381" s="61"/>
      <c r="CI381" s="61"/>
      <c r="CJ381" s="61"/>
      <c r="CK381" s="61"/>
      <c r="CL381" s="61"/>
      <c r="CM381" s="61"/>
      <c r="CN381" s="61"/>
      <c r="CO381" s="61"/>
      <c r="CP381" s="61"/>
      <c r="CQ381" s="61"/>
      <c r="CR381" s="61"/>
      <c r="CS381" s="61"/>
    </row>
    <row r="382" spans="19:97" s="4" customFormat="1"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  <c r="AW382" s="61"/>
      <c r="AX382" s="61"/>
      <c r="AY382" s="61"/>
      <c r="AZ382" s="61"/>
      <c r="BA382" s="61"/>
      <c r="BB382" s="61"/>
      <c r="BC382" s="61"/>
      <c r="BD382" s="61"/>
      <c r="BE382" s="61"/>
      <c r="BF382" s="61"/>
      <c r="BG382" s="61"/>
      <c r="BH382" s="61"/>
      <c r="BI382" s="61"/>
      <c r="BJ382" s="61"/>
      <c r="BK382" s="61"/>
      <c r="BL382" s="61"/>
      <c r="BM382" s="61"/>
      <c r="BN382" s="61"/>
      <c r="BO382" s="61"/>
      <c r="BP382" s="61"/>
      <c r="BQ382" s="61"/>
      <c r="BR382" s="61"/>
      <c r="BS382" s="61"/>
      <c r="BT382" s="61"/>
      <c r="BU382" s="61"/>
      <c r="BV382" s="61"/>
      <c r="BW382" s="61"/>
      <c r="BX382" s="61"/>
      <c r="BY382" s="61"/>
      <c r="BZ382" s="61"/>
      <c r="CA382" s="61"/>
      <c r="CB382" s="61"/>
      <c r="CC382" s="61"/>
      <c r="CD382" s="61"/>
      <c r="CE382" s="61"/>
      <c r="CF382" s="61"/>
      <c r="CG382" s="61"/>
      <c r="CH382" s="61"/>
      <c r="CI382" s="61"/>
      <c r="CJ382" s="61"/>
      <c r="CK382" s="61"/>
      <c r="CL382" s="61"/>
      <c r="CM382" s="61"/>
      <c r="CN382" s="61"/>
      <c r="CO382" s="61"/>
      <c r="CP382" s="61"/>
      <c r="CQ382" s="61"/>
      <c r="CR382" s="61"/>
      <c r="CS382" s="61"/>
    </row>
    <row r="383" spans="19:97" s="4" customFormat="1"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  <c r="AV383" s="61"/>
      <c r="AW383" s="61"/>
      <c r="AX383" s="61"/>
      <c r="AY383" s="61"/>
      <c r="AZ383" s="61"/>
      <c r="BA383" s="61"/>
      <c r="BB383" s="61"/>
      <c r="BC383" s="61"/>
      <c r="BD383" s="61"/>
      <c r="BE383" s="61"/>
      <c r="BF383" s="61"/>
      <c r="BG383" s="61"/>
      <c r="BH383" s="61"/>
      <c r="BI383" s="61"/>
      <c r="BJ383" s="61"/>
      <c r="BK383" s="61"/>
      <c r="BL383" s="61"/>
      <c r="BM383" s="61"/>
      <c r="BN383" s="61"/>
      <c r="BO383" s="61"/>
      <c r="BP383" s="61"/>
      <c r="BQ383" s="61"/>
      <c r="BR383" s="61"/>
      <c r="BS383" s="61"/>
      <c r="BT383" s="61"/>
      <c r="BU383" s="61"/>
      <c r="BV383" s="61"/>
      <c r="BW383" s="61"/>
      <c r="BX383" s="61"/>
      <c r="BY383" s="61"/>
      <c r="BZ383" s="61"/>
      <c r="CA383" s="61"/>
      <c r="CB383" s="61"/>
      <c r="CC383" s="61"/>
      <c r="CD383" s="61"/>
      <c r="CE383" s="61"/>
      <c r="CF383" s="61"/>
      <c r="CG383" s="61"/>
      <c r="CH383" s="61"/>
      <c r="CI383" s="61"/>
      <c r="CJ383" s="61"/>
      <c r="CK383" s="61"/>
      <c r="CL383" s="61"/>
      <c r="CM383" s="61"/>
      <c r="CN383" s="61"/>
      <c r="CO383" s="61"/>
      <c r="CP383" s="61"/>
      <c r="CQ383" s="61"/>
      <c r="CR383" s="61"/>
      <c r="CS383" s="61"/>
    </row>
    <row r="384" spans="19:97" s="4" customFormat="1"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  <c r="AV384" s="61"/>
      <c r="AW384" s="61"/>
      <c r="AX384" s="61"/>
      <c r="AY384" s="61"/>
      <c r="AZ384" s="61"/>
      <c r="BA384" s="61"/>
      <c r="BB384" s="61"/>
      <c r="BC384" s="61"/>
      <c r="BD384" s="61"/>
      <c r="BE384" s="61"/>
      <c r="BF384" s="61"/>
      <c r="BG384" s="61"/>
      <c r="BH384" s="61"/>
      <c r="BI384" s="61"/>
      <c r="BJ384" s="61"/>
      <c r="BK384" s="61"/>
      <c r="BL384" s="61"/>
      <c r="BM384" s="61"/>
      <c r="BN384" s="61"/>
      <c r="BO384" s="61"/>
      <c r="BP384" s="61"/>
      <c r="BQ384" s="61"/>
      <c r="BR384" s="61"/>
      <c r="BS384" s="61"/>
      <c r="BT384" s="61"/>
      <c r="BU384" s="61"/>
      <c r="BV384" s="61"/>
      <c r="BW384" s="61"/>
      <c r="BX384" s="61"/>
      <c r="BY384" s="61"/>
      <c r="BZ384" s="61"/>
      <c r="CA384" s="61"/>
      <c r="CB384" s="61"/>
      <c r="CC384" s="61"/>
      <c r="CD384" s="61"/>
      <c r="CE384" s="61"/>
      <c r="CF384" s="61"/>
      <c r="CG384" s="61"/>
      <c r="CH384" s="61"/>
      <c r="CI384" s="61"/>
      <c r="CJ384" s="61"/>
      <c r="CK384" s="61"/>
      <c r="CL384" s="61"/>
      <c r="CM384" s="61"/>
      <c r="CN384" s="61"/>
      <c r="CO384" s="61"/>
      <c r="CP384" s="61"/>
      <c r="CQ384" s="61"/>
      <c r="CR384" s="61"/>
      <c r="CS384" s="61"/>
    </row>
    <row r="385" spans="19:97" s="4" customFormat="1"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  <c r="AV385" s="61"/>
      <c r="AW385" s="61"/>
      <c r="AX385" s="61"/>
      <c r="AY385" s="61"/>
      <c r="AZ385" s="61"/>
      <c r="BA385" s="61"/>
      <c r="BB385" s="61"/>
      <c r="BC385" s="61"/>
      <c r="BD385" s="61"/>
      <c r="BE385" s="61"/>
      <c r="BF385" s="61"/>
      <c r="BG385" s="61"/>
      <c r="BH385" s="61"/>
      <c r="BI385" s="61"/>
      <c r="BJ385" s="61"/>
      <c r="BK385" s="61"/>
      <c r="BL385" s="61"/>
      <c r="BM385" s="61"/>
      <c r="BN385" s="61"/>
      <c r="BO385" s="61"/>
      <c r="BP385" s="61"/>
      <c r="BQ385" s="61"/>
      <c r="BR385" s="61"/>
      <c r="BS385" s="61"/>
      <c r="BT385" s="61"/>
      <c r="BU385" s="61"/>
      <c r="BV385" s="61"/>
      <c r="BW385" s="61"/>
      <c r="BX385" s="61"/>
      <c r="BY385" s="61"/>
      <c r="BZ385" s="61"/>
      <c r="CA385" s="61"/>
      <c r="CB385" s="61"/>
      <c r="CC385" s="61"/>
      <c r="CD385" s="61"/>
      <c r="CE385" s="61"/>
      <c r="CF385" s="61"/>
      <c r="CG385" s="61"/>
      <c r="CH385" s="61"/>
      <c r="CI385" s="61"/>
      <c r="CJ385" s="61"/>
      <c r="CK385" s="61"/>
      <c r="CL385" s="61"/>
      <c r="CM385" s="61"/>
      <c r="CN385" s="61"/>
      <c r="CO385" s="61"/>
      <c r="CP385" s="61"/>
      <c r="CQ385" s="61"/>
      <c r="CR385" s="61"/>
      <c r="CS385" s="61"/>
    </row>
    <row r="386" spans="19:97" s="4" customFormat="1"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  <c r="AV386" s="61"/>
      <c r="AW386" s="61"/>
      <c r="AX386" s="61"/>
      <c r="AY386" s="61"/>
      <c r="AZ386" s="61"/>
      <c r="BA386" s="61"/>
      <c r="BB386" s="61"/>
      <c r="BC386" s="61"/>
      <c r="BD386" s="61"/>
      <c r="BE386" s="61"/>
      <c r="BF386" s="61"/>
      <c r="BG386" s="61"/>
      <c r="BH386" s="61"/>
      <c r="BI386" s="61"/>
      <c r="BJ386" s="61"/>
      <c r="BK386" s="61"/>
      <c r="BL386" s="61"/>
      <c r="BM386" s="61"/>
      <c r="BN386" s="61"/>
      <c r="BO386" s="61"/>
      <c r="BP386" s="61"/>
      <c r="BQ386" s="61"/>
      <c r="BR386" s="61"/>
      <c r="BS386" s="61"/>
      <c r="BT386" s="61"/>
      <c r="BU386" s="61"/>
      <c r="BV386" s="61"/>
      <c r="BW386" s="61"/>
      <c r="BX386" s="61"/>
      <c r="BY386" s="61"/>
      <c r="BZ386" s="61"/>
      <c r="CA386" s="61"/>
      <c r="CB386" s="61"/>
      <c r="CC386" s="61"/>
      <c r="CD386" s="61"/>
      <c r="CE386" s="61"/>
      <c r="CF386" s="61"/>
      <c r="CG386" s="61"/>
      <c r="CH386" s="61"/>
      <c r="CI386" s="61"/>
      <c r="CJ386" s="61"/>
      <c r="CK386" s="61"/>
      <c r="CL386" s="61"/>
      <c r="CM386" s="61"/>
      <c r="CN386" s="61"/>
      <c r="CO386" s="61"/>
      <c r="CP386" s="61"/>
      <c r="CQ386" s="61"/>
      <c r="CR386" s="61"/>
      <c r="CS386" s="61"/>
    </row>
    <row r="387" spans="19:97" s="4" customFormat="1"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  <c r="AV387" s="61"/>
      <c r="AW387" s="61"/>
      <c r="AX387" s="61"/>
      <c r="AY387" s="61"/>
      <c r="AZ387" s="61"/>
      <c r="BA387" s="61"/>
      <c r="BB387" s="61"/>
      <c r="BC387" s="61"/>
      <c r="BD387" s="61"/>
      <c r="BE387" s="61"/>
      <c r="BF387" s="61"/>
      <c r="BG387" s="61"/>
      <c r="BH387" s="61"/>
      <c r="BI387" s="61"/>
      <c r="BJ387" s="61"/>
      <c r="BK387" s="61"/>
      <c r="BL387" s="61"/>
      <c r="BM387" s="61"/>
      <c r="BN387" s="61"/>
      <c r="BO387" s="61"/>
      <c r="BP387" s="61"/>
      <c r="BQ387" s="61"/>
      <c r="BR387" s="61"/>
      <c r="BS387" s="61"/>
      <c r="BT387" s="61"/>
      <c r="BU387" s="61"/>
      <c r="BV387" s="61"/>
      <c r="BW387" s="61"/>
      <c r="BX387" s="61"/>
      <c r="BY387" s="61"/>
      <c r="BZ387" s="61"/>
      <c r="CA387" s="61"/>
      <c r="CB387" s="61"/>
      <c r="CC387" s="61"/>
      <c r="CD387" s="61"/>
      <c r="CE387" s="61"/>
      <c r="CF387" s="61"/>
      <c r="CG387" s="61"/>
      <c r="CH387" s="61"/>
      <c r="CI387" s="61"/>
      <c r="CJ387" s="61"/>
      <c r="CK387" s="61"/>
      <c r="CL387" s="61"/>
      <c r="CM387" s="61"/>
      <c r="CN387" s="61"/>
      <c r="CO387" s="61"/>
      <c r="CP387" s="61"/>
      <c r="CQ387" s="61"/>
      <c r="CR387" s="61"/>
      <c r="CS387" s="61"/>
    </row>
    <row r="388" spans="19:97" s="4" customFormat="1"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  <c r="AV388" s="61"/>
      <c r="AW388" s="61"/>
      <c r="AX388" s="61"/>
      <c r="AY388" s="61"/>
      <c r="AZ388" s="61"/>
      <c r="BA388" s="61"/>
      <c r="BB388" s="61"/>
      <c r="BC388" s="61"/>
      <c r="BD388" s="61"/>
      <c r="BE388" s="61"/>
      <c r="BF388" s="61"/>
      <c r="BG388" s="61"/>
      <c r="BH388" s="61"/>
      <c r="BI388" s="61"/>
      <c r="BJ388" s="61"/>
      <c r="BK388" s="61"/>
      <c r="BL388" s="61"/>
      <c r="BM388" s="61"/>
      <c r="BN388" s="61"/>
      <c r="BO388" s="61"/>
      <c r="BP388" s="61"/>
      <c r="BQ388" s="61"/>
      <c r="BR388" s="61"/>
      <c r="BS388" s="61"/>
      <c r="BT388" s="61"/>
      <c r="BU388" s="61"/>
      <c r="BV388" s="61"/>
      <c r="BW388" s="61"/>
      <c r="BX388" s="61"/>
      <c r="BY388" s="61"/>
      <c r="BZ388" s="61"/>
      <c r="CA388" s="61"/>
      <c r="CB388" s="61"/>
      <c r="CC388" s="61"/>
      <c r="CD388" s="61"/>
      <c r="CE388" s="61"/>
      <c r="CF388" s="61"/>
      <c r="CG388" s="61"/>
      <c r="CH388" s="61"/>
      <c r="CI388" s="61"/>
      <c r="CJ388" s="61"/>
      <c r="CK388" s="61"/>
      <c r="CL388" s="61"/>
      <c r="CM388" s="61"/>
      <c r="CN388" s="61"/>
      <c r="CO388" s="61"/>
      <c r="CP388" s="61"/>
      <c r="CQ388" s="61"/>
      <c r="CR388" s="61"/>
      <c r="CS388" s="61"/>
    </row>
    <row r="389" spans="19:97" s="4" customFormat="1"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  <c r="AV389" s="61"/>
      <c r="AW389" s="61"/>
      <c r="AX389" s="61"/>
      <c r="AY389" s="61"/>
      <c r="AZ389" s="61"/>
      <c r="BA389" s="61"/>
      <c r="BB389" s="61"/>
      <c r="BC389" s="61"/>
      <c r="BD389" s="61"/>
      <c r="BE389" s="61"/>
      <c r="BF389" s="61"/>
      <c r="BG389" s="61"/>
      <c r="BH389" s="61"/>
      <c r="BI389" s="61"/>
      <c r="BJ389" s="61"/>
      <c r="BK389" s="61"/>
      <c r="BL389" s="61"/>
      <c r="BM389" s="61"/>
      <c r="BN389" s="61"/>
      <c r="BO389" s="61"/>
      <c r="BP389" s="61"/>
      <c r="BQ389" s="61"/>
      <c r="BR389" s="61"/>
      <c r="BS389" s="61"/>
      <c r="BT389" s="61"/>
      <c r="BU389" s="61"/>
      <c r="BV389" s="61"/>
      <c r="BW389" s="61"/>
      <c r="BX389" s="61"/>
      <c r="BY389" s="61"/>
      <c r="BZ389" s="61"/>
      <c r="CA389" s="61"/>
      <c r="CB389" s="61"/>
      <c r="CC389" s="61"/>
      <c r="CD389" s="61"/>
      <c r="CE389" s="61"/>
      <c r="CF389" s="61"/>
      <c r="CG389" s="61"/>
      <c r="CH389" s="61"/>
      <c r="CI389" s="61"/>
      <c r="CJ389" s="61"/>
      <c r="CK389" s="61"/>
      <c r="CL389" s="61"/>
      <c r="CM389" s="61"/>
      <c r="CN389" s="61"/>
      <c r="CO389" s="61"/>
      <c r="CP389" s="61"/>
      <c r="CQ389" s="61"/>
      <c r="CR389" s="61"/>
      <c r="CS389" s="61"/>
    </row>
    <row r="390" spans="19:97" s="4" customFormat="1"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  <c r="AV390" s="61"/>
      <c r="AW390" s="61"/>
      <c r="AX390" s="61"/>
      <c r="AY390" s="61"/>
      <c r="AZ390" s="61"/>
      <c r="BA390" s="61"/>
      <c r="BB390" s="61"/>
      <c r="BC390" s="61"/>
      <c r="BD390" s="61"/>
      <c r="BE390" s="61"/>
      <c r="BF390" s="61"/>
      <c r="BG390" s="61"/>
      <c r="BH390" s="61"/>
      <c r="BI390" s="61"/>
      <c r="BJ390" s="61"/>
      <c r="BK390" s="61"/>
      <c r="BL390" s="61"/>
      <c r="BM390" s="61"/>
      <c r="BN390" s="61"/>
      <c r="BO390" s="61"/>
      <c r="BP390" s="61"/>
      <c r="BQ390" s="61"/>
      <c r="BR390" s="61"/>
      <c r="BS390" s="61"/>
      <c r="BT390" s="61"/>
      <c r="BU390" s="61"/>
      <c r="BV390" s="61"/>
      <c r="BW390" s="61"/>
      <c r="BX390" s="61"/>
      <c r="BY390" s="61"/>
      <c r="BZ390" s="61"/>
      <c r="CA390" s="61"/>
      <c r="CB390" s="61"/>
      <c r="CC390" s="61"/>
      <c r="CD390" s="61"/>
      <c r="CE390" s="61"/>
      <c r="CF390" s="61"/>
      <c r="CG390" s="61"/>
      <c r="CH390" s="61"/>
      <c r="CI390" s="61"/>
      <c r="CJ390" s="61"/>
      <c r="CK390" s="61"/>
      <c r="CL390" s="61"/>
      <c r="CM390" s="61"/>
      <c r="CN390" s="61"/>
      <c r="CO390" s="61"/>
      <c r="CP390" s="61"/>
      <c r="CQ390" s="61"/>
      <c r="CR390" s="61"/>
      <c r="CS390" s="61"/>
    </row>
    <row r="391" spans="19:97" s="4" customFormat="1"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  <c r="AV391" s="61"/>
      <c r="AW391" s="61"/>
      <c r="AX391" s="61"/>
      <c r="AY391" s="61"/>
      <c r="AZ391" s="61"/>
      <c r="BA391" s="61"/>
      <c r="BB391" s="61"/>
      <c r="BC391" s="61"/>
      <c r="BD391" s="61"/>
      <c r="BE391" s="61"/>
      <c r="BF391" s="61"/>
      <c r="BG391" s="61"/>
      <c r="BH391" s="61"/>
      <c r="BI391" s="61"/>
      <c r="BJ391" s="61"/>
      <c r="BK391" s="61"/>
      <c r="BL391" s="61"/>
      <c r="BM391" s="61"/>
      <c r="BN391" s="61"/>
      <c r="BO391" s="61"/>
      <c r="BP391" s="61"/>
      <c r="BQ391" s="61"/>
      <c r="BR391" s="61"/>
      <c r="BS391" s="61"/>
      <c r="BT391" s="61"/>
      <c r="BU391" s="61"/>
      <c r="BV391" s="61"/>
      <c r="BW391" s="61"/>
      <c r="BX391" s="61"/>
      <c r="BY391" s="61"/>
      <c r="BZ391" s="61"/>
      <c r="CA391" s="61"/>
      <c r="CB391" s="61"/>
      <c r="CC391" s="61"/>
      <c r="CD391" s="61"/>
      <c r="CE391" s="61"/>
      <c r="CF391" s="61"/>
      <c r="CG391" s="61"/>
      <c r="CH391" s="61"/>
      <c r="CI391" s="61"/>
      <c r="CJ391" s="61"/>
      <c r="CK391" s="61"/>
      <c r="CL391" s="61"/>
      <c r="CM391" s="61"/>
      <c r="CN391" s="61"/>
      <c r="CO391" s="61"/>
      <c r="CP391" s="61"/>
      <c r="CQ391" s="61"/>
      <c r="CR391" s="61"/>
      <c r="CS391" s="61"/>
    </row>
    <row r="392" spans="19:97" s="4" customFormat="1"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  <c r="AV392" s="61"/>
      <c r="AW392" s="61"/>
      <c r="AX392" s="61"/>
      <c r="AY392" s="61"/>
      <c r="AZ392" s="61"/>
      <c r="BA392" s="61"/>
      <c r="BB392" s="61"/>
      <c r="BC392" s="61"/>
      <c r="BD392" s="61"/>
      <c r="BE392" s="61"/>
      <c r="BF392" s="61"/>
      <c r="BG392" s="61"/>
      <c r="BH392" s="61"/>
      <c r="BI392" s="61"/>
      <c r="BJ392" s="61"/>
      <c r="BK392" s="61"/>
      <c r="BL392" s="61"/>
      <c r="BM392" s="61"/>
      <c r="BN392" s="61"/>
      <c r="BO392" s="61"/>
      <c r="BP392" s="61"/>
      <c r="BQ392" s="61"/>
      <c r="BR392" s="61"/>
      <c r="BS392" s="61"/>
      <c r="BT392" s="61"/>
      <c r="BU392" s="61"/>
      <c r="BV392" s="61"/>
      <c r="BW392" s="61"/>
      <c r="BX392" s="61"/>
      <c r="BY392" s="61"/>
      <c r="BZ392" s="61"/>
      <c r="CA392" s="61"/>
      <c r="CB392" s="61"/>
      <c r="CC392" s="61"/>
      <c r="CD392" s="61"/>
      <c r="CE392" s="61"/>
      <c r="CF392" s="61"/>
      <c r="CG392" s="61"/>
      <c r="CH392" s="61"/>
      <c r="CI392" s="61"/>
      <c r="CJ392" s="61"/>
      <c r="CK392" s="61"/>
      <c r="CL392" s="61"/>
      <c r="CM392" s="61"/>
      <c r="CN392" s="61"/>
      <c r="CO392" s="61"/>
      <c r="CP392" s="61"/>
      <c r="CQ392" s="61"/>
      <c r="CR392" s="61"/>
      <c r="CS392" s="61"/>
    </row>
    <row r="393" spans="19:97" s="4" customFormat="1"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  <c r="AV393" s="61"/>
      <c r="AW393" s="61"/>
      <c r="AX393" s="61"/>
      <c r="AY393" s="61"/>
      <c r="AZ393" s="61"/>
      <c r="BA393" s="61"/>
      <c r="BB393" s="61"/>
      <c r="BC393" s="61"/>
      <c r="BD393" s="61"/>
      <c r="BE393" s="61"/>
      <c r="BF393" s="61"/>
      <c r="BG393" s="61"/>
      <c r="BH393" s="61"/>
      <c r="BI393" s="61"/>
      <c r="BJ393" s="61"/>
      <c r="BK393" s="61"/>
      <c r="BL393" s="61"/>
      <c r="BM393" s="61"/>
      <c r="BN393" s="61"/>
      <c r="BO393" s="61"/>
      <c r="BP393" s="61"/>
      <c r="BQ393" s="61"/>
      <c r="BR393" s="61"/>
      <c r="BS393" s="61"/>
      <c r="BT393" s="61"/>
      <c r="BU393" s="61"/>
      <c r="BV393" s="61"/>
      <c r="BW393" s="61"/>
      <c r="BX393" s="61"/>
      <c r="BY393" s="61"/>
      <c r="BZ393" s="61"/>
      <c r="CA393" s="61"/>
      <c r="CB393" s="61"/>
      <c r="CC393" s="61"/>
      <c r="CD393" s="61"/>
      <c r="CE393" s="61"/>
      <c r="CF393" s="61"/>
      <c r="CG393" s="61"/>
      <c r="CH393" s="61"/>
      <c r="CI393" s="61"/>
      <c r="CJ393" s="61"/>
      <c r="CK393" s="61"/>
      <c r="CL393" s="61"/>
      <c r="CM393" s="61"/>
      <c r="CN393" s="61"/>
      <c r="CO393" s="61"/>
      <c r="CP393" s="61"/>
      <c r="CQ393" s="61"/>
      <c r="CR393" s="61"/>
      <c r="CS393" s="61"/>
    </row>
    <row r="394" spans="19:97" s="4" customFormat="1"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  <c r="AV394" s="61"/>
      <c r="AW394" s="61"/>
      <c r="AX394" s="61"/>
      <c r="AY394" s="61"/>
      <c r="AZ394" s="61"/>
      <c r="BA394" s="61"/>
      <c r="BB394" s="61"/>
      <c r="BC394" s="61"/>
      <c r="BD394" s="61"/>
      <c r="BE394" s="61"/>
      <c r="BF394" s="61"/>
      <c r="BG394" s="61"/>
      <c r="BH394" s="61"/>
      <c r="BI394" s="61"/>
      <c r="BJ394" s="61"/>
      <c r="BK394" s="61"/>
      <c r="BL394" s="61"/>
      <c r="BM394" s="61"/>
      <c r="BN394" s="61"/>
      <c r="BO394" s="61"/>
      <c r="BP394" s="61"/>
      <c r="BQ394" s="61"/>
      <c r="BR394" s="61"/>
      <c r="BS394" s="61"/>
      <c r="BT394" s="61"/>
      <c r="BU394" s="61"/>
      <c r="BV394" s="61"/>
      <c r="BW394" s="61"/>
      <c r="BX394" s="61"/>
      <c r="BY394" s="61"/>
      <c r="BZ394" s="61"/>
      <c r="CA394" s="61"/>
      <c r="CB394" s="61"/>
      <c r="CC394" s="61"/>
      <c r="CD394" s="61"/>
      <c r="CE394" s="61"/>
      <c r="CF394" s="61"/>
      <c r="CG394" s="61"/>
      <c r="CH394" s="61"/>
      <c r="CI394" s="61"/>
      <c r="CJ394" s="61"/>
      <c r="CK394" s="61"/>
      <c r="CL394" s="61"/>
      <c r="CM394" s="61"/>
      <c r="CN394" s="61"/>
      <c r="CO394" s="61"/>
      <c r="CP394" s="61"/>
      <c r="CQ394" s="61"/>
      <c r="CR394" s="61"/>
      <c r="CS394" s="61"/>
    </row>
    <row r="395" spans="19:97" s="4" customFormat="1"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  <c r="AV395" s="61"/>
      <c r="AW395" s="61"/>
      <c r="AX395" s="61"/>
      <c r="AY395" s="61"/>
      <c r="AZ395" s="61"/>
      <c r="BA395" s="61"/>
      <c r="BB395" s="61"/>
      <c r="BC395" s="61"/>
      <c r="BD395" s="61"/>
      <c r="BE395" s="61"/>
      <c r="BF395" s="61"/>
      <c r="BG395" s="61"/>
      <c r="BH395" s="61"/>
      <c r="BI395" s="61"/>
      <c r="BJ395" s="61"/>
      <c r="BK395" s="61"/>
      <c r="BL395" s="61"/>
      <c r="BM395" s="61"/>
      <c r="BN395" s="61"/>
      <c r="BO395" s="61"/>
      <c r="BP395" s="61"/>
      <c r="BQ395" s="61"/>
      <c r="BR395" s="61"/>
      <c r="BS395" s="61"/>
      <c r="BT395" s="61"/>
      <c r="BU395" s="61"/>
      <c r="BV395" s="61"/>
      <c r="BW395" s="61"/>
      <c r="BX395" s="61"/>
      <c r="BY395" s="61"/>
      <c r="BZ395" s="61"/>
      <c r="CA395" s="61"/>
      <c r="CB395" s="61"/>
      <c r="CC395" s="61"/>
      <c r="CD395" s="61"/>
      <c r="CE395" s="61"/>
      <c r="CF395" s="61"/>
      <c r="CG395" s="61"/>
      <c r="CH395" s="61"/>
      <c r="CI395" s="61"/>
      <c r="CJ395" s="61"/>
      <c r="CK395" s="61"/>
      <c r="CL395" s="61"/>
      <c r="CM395" s="61"/>
      <c r="CN395" s="61"/>
      <c r="CO395" s="61"/>
      <c r="CP395" s="61"/>
      <c r="CQ395" s="61"/>
      <c r="CR395" s="61"/>
      <c r="CS395" s="61"/>
    </row>
    <row r="396" spans="19:97" s="4" customFormat="1"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  <c r="AW396" s="61"/>
      <c r="AX396" s="61"/>
      <c r="AY396" s="61"/>
      <c r="AZ396" s="61"/>
      <c r="BA396" s="61"/>
      <c r="BB396" s="61"/>
      <c r="BC396" s="61"/>
      <c r="BD396" s="61"/>
      <c r="BE396" s="61"/>
      <c r="BF396" s="61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1"/>
      <c r="BS396" s="61"/>
      <c r="BT396" s="61"/>
      <c r="BU396" s="61"/>
      <c r="BV396" s="61"/>
      <c r="BW396" s="61"/>
      <c r="BX396" s="61"/>
      <c r="BY396" s="61"/>
      <c r="BZ396" s="61"/>
      <c r="CA396" s="61"/>
      <c r="CB396" s="61"/>
      <c r="CC396" s="61"/>
      <c r="CD396" s="61"/>
      <c r="CE396" s="61"/>
      <c r="CF396" s="61"/>
      <c r="CG396" s="61"/>
      <c r="CH396" s="61"/>
      <c r="CI396" s="61"/>
      <c r="CJ396" s="61"/>
      <c r="CK396" s="61"/>
      <c r="CL396" s="61"/>
      <c r="CM396" s="61"/>
      <c r="CN396" s="61"/>
      <c r="CO396" s="61"/>
      <c r="CP396" s="61"/>
      <c r="CQ396" s="61"/>
      <c r="CR396" s="61"/>
      <c r="CS396" s="61"/>
    </row>
    <row r="397" spans="19:97" s="4" customFormat="1"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  <c r="AV397" s="61"/>
      <c r="AW397" s="61"/>
      <c r="AX397" s="61"/>
      <c r="AY397" s="61"/>
      <c r="AZ397" s="61"/>
      <c r="BA397" s="61"/>
      <c r="BB397" s="61"/>
      <c r="BC397" s="61"/>
      <c r="BD397" s="61"/>
      <c r="BE397" s="61"/>
      <c r="BF397" s="61"/>
      <c r="BG397" s="61"/>
      <c r="BH397" s="61"/>
      <c r="BI397" s="61"/>
      <c r="BJ397" s="61"/>
      <c r="BK397" s="61"/>
      <c r="BL397" s="61"/>
      <c r="BM397" s="61"/>
      <c r="BN397" s="61"/>
      <c r="BO397" s="61"/>
      <c r="BP397" s="61"/>
      <c r="BQ397" s="61"/>
      <c r="BR397" s="61"/>
      <c r="BS397" s="61"/>
      <c r="BT397" s="61"/>
      <c r="BU397" s="61"/>
      <c r="BV397" s="61"/>
      <c r="BW397" s="61"/>
      <c r="BX397" s="61"/>
      <c r="BY397" s="61"/>
      <c r="BZ397" s="61"/>
      <c r="CA397" s="61"/>
      <c r="CB397" s="61"/>
      <c r="CC397" s="61"/>
      <c r="CD397" s="61"/>
      <c r="CE397" s="61"/>
      <c r="CF397" s="61"/>
      <c r="CG397" s="61"/>
      <c r="CH397" s="61"/>
      <c r="CI397" s="61"/>
      <c r="CJ397" s="61"/>
      <c r="CK397" s="61"/>
      <c r="CL397" s="61"/>
      <c r="CM397" s="61"/>
      <c r="CN397" s="61"/>
      <c r="CO397" s="61"/>
      <c r="CP397" s="61"/>
      <c r="CQ397" s="61"/>
      <c r="CR397" s="61"/>
      <c r="CS397" s="61"/>
    </row>
    <row r="398" spans="19:97" s="4" customFormat="1"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  <c r="AV398" s="61"/>
      <c r="AW398" s="61"/>
      <c r="AX398" s="61"/>
      <c r="AY398" s="61"/>
      <c r="AZ398" s="61"/>
      <c r="BA398" s="61"/>
      <c r="BB398" s="61"/>
      <c r="BC398" s="61"/>
      <c r="BD398" s="61"/>
      <c r="BE398" s="61"/>
      <c r="BF398" s="61"/>
      <c r="BG398" s="61"/>
      <c r="BH398" s="61"/>
      <c r="BI398" s="61"/>
      <c r="BJ398" s="61"/>
      <c r="BK398" s="61"/>
      <c r="BL398" s="61"/>
      <c r="BM398" s="61"/>
      <c r="BN398" s="61"/>
      <c r="BO398" s="61"/>
      <c r="BP398" s="61"/>
      <c r="BQ398" s="61"/>
      <c r="BR398" s="61"/>
      <c r="BS398" s="61"/>
      <c r="BT398" s="61"/>
      <c r="BU398" s="61"/>
      <c r="BV398" s="61"/>
      <c r="BW398" s="61"/>
      <c r="BX398" s="61"/>
      <c r="BY398" s="61"/>
      <c r="BZ398" s="61"/>
      <c r="CA398" s="61"/>
      <c r="CB398" s="61"/>
      <c r="CC398" s="61"/>
      <c r="CD398" s="61"/>
      <c r="CE398" s="61"/>
      <c r="CF398" s="61"/>
      <c r="CG398" s="61"/>
      <c r="CH398" s="61"/>
      <c r="CI398" s="61"/>
      <c r="CJ398" s="61"/>
      <c r="CK398" s="61"/>
      <c r="CL398" s="61"/>
      <c r="CM398" s="61"/>
      <c r="CN398" s="61"/>
      <c r="CO398" s="61"/>
      <c r="CP398" s="61"/>
      <c r="CQ398" s="61"/>
      <c r="CR398" s="61"/>
      <c r="CS398" s="61"/>
    </row>
    <row r="399" spans="19:97" s="4" customFormat="1"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  <c r="AW399" s="61"/>
      <c r="AX399" s="61"/>
      <c r="AY399" s="61"/>
      <c r="AZ399" s="61"/>
      <c r="BA399" s="61"/>
      <c r="BB399" s="61"/>
      <c r="BC399" s="61"/>
      <c r="BD399" s="61"/>
      <c r="BE399" s="61"/>
      <c r="BF399" s="61"/>
      <c r="BG399" s="61"/>
      <c r="BH399" s="61"/>
      <c r="BI399" s="61"/>
      <c r="BJ399" s="61"/>
      <c r="BK399" s="61"/>
      <c r="BL399" s="61"/>
      <c r="BM399" s="61"/>
      <c r="BN399" s="61"/>
      <c r="BO399" s="61"/>
      <c r="BP399" s="61"/>
      <c r="BQ399" s="61"/>
      <c r="BR399" s="61"/>
      <c r="BS399" s="61"/>
      <c r="BT399" s="61"/>
      <c r="BU399" s="61"/>
      <c r="BV399" s="61"/>
      <c r="BW399" s="61"/>
      <c r="BX399" s="61"/>
      <c r="BY399" s="61"/>
      <c r="BZ399" s="61"/>
      <c r="CA399" s="61"/>
      <c r="CB399" s="61"/>
      <c r="CC399" s="61"/>
      <c r="CD399" s="61"/>
      <c r="CE399" s="61"/>
      <c r="CF399" s="61"/>
      <c r="CG399" s="61"/>
      <c r="CH399" s="61"/>
      <c r="CI399" s="61"/>
      <c r="CJ399" s="61"/>
      <c r="CK399" s="61"/>
      <c r="CL399" s="61"/>
      <c r="CM399" s="61"/>
      <c r="CN399" s="61"/>
      <c r="CO399" s="61"/>
      <c r="CP399" s="61"/>
      <c r="CQ399" s="61"/>
      <c r="CR399" s="61"/>
      <c r="CS399" s="61"/>
    </row>
    <row r="400" spans="19:97" s="4" customFormat="1"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  <c r="AV400" s="61"/>
      <c r="AW400" s="61"/>
      <c r="AX400" s="61"/>
      <c r="AY400" s="61"/>
      <c r="AZ400" s="61"/>
      <c r="BA400" s="61"/>
      <c r="BB400" s="61"/>
      <c r="BC400" s="61"/>
      <c r="BD400" s="61"/>
      <c r="BE400" s="61"/>
      <c r="BF400" s="61"/>
      <c r="BG400" s="61"/>
      <c r="BH400" s="61"/>
      <c r="BI400" s="61"/>
      <c r="BJ400" s="61"/>
      <c r="BK400" s="61"/>
      <c r="BL400" s="61"/>
      <c r="BM400" s="61"/>
      <c r="BN400" s="61"/>
      <c r="BO400" s="61"/>
      <c r="BP400" s="61"/>
      <c r="BQ400" s="61"/>
      <c r="BR400" s="61"/>
      <c r="BS400" s="61"/>
      <c r="BT400" s="61"/>
      <c r="BU400" s="61"/>
      <c r="BV400" s="61"/>
      <c r="BW400" s="61"/>
      <c r="BX400" s="61"/>
      <c r="BY400" s="61"/>
      <c r="BZ400" s="61"/>
      <c r="CA400" s="61"/>
      <c r="CB400" s="61"/>
      <c r="CC400" s="61"/>
      <c r="CD400" s="61"/>
      <c r="CE400" s="61"/>
      <c r="CF400" s="61"/>
      <c r="CG400" s="61"/>
      <c r="CH400" s="61"/>
      <c r="CI400" s="61"/>
      <c r="CJ400" s="61"/>
      <c r="CK400" s="61"/>
      <c r="CL400" s="61"/>
      <c r="CM400" s="61"/>
      <c r="CN400" s="61"/>
      <c r="CO400" s="61"/>
      <c r="CP400" s="61"/>
      <c r="CQ400" s="61"/>
      <c r="CR400" s="61"/>
      <c r="CS400" s="61"/>
    </row>
    <row r="401" spans="19:97" s="4" customFormat="1"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  <c r="AV401" s="61"/>
      <c r="AW401" s="61"/>
      <c r="AX401" s="61"/>
      <c r="AY401" s="61"/>
      <c r="AZ401" s="61"/>
      <c r="BA401" s="61"/>
      <c r="BB401" s="61"/>
      <c r="BC401" s="61"/>
      <c r="BD401" s="61"/>
      <c r="BE401" s="61"/>
      <c r="BF401" s="61"/>
      <c r="BG401" s="61"/>
      <c r="BH401" s="61"/>
      <c r="BI401" s="61"/>
      <c r="BJ401" s="61"/>
      <c r="BK401" s="61"/>
      <c r="BL401" s="61"/>
      <c r="BM401" s="61"/>
      <c r="BN401" s="61"/>
      <c r="BO401" s="61"/>
      <c r="BP401" s="61"/>
      <c r="BQ401" s="61"/>
      <c r="BR401" s="61"/>
      <c r="BS401" s="61"/>
      <c r="BT401" s="61"/>
      <c r="BU401" s="61"/>
      <c r="BV401" s="61"/>
      <c r="BW401" s="61"/>
      <c r="BX401" s="61"/>
      <c r="BY401" s="61"/>
      <c r="BZ401" s="61"/>
      <c r="CA401" s="61"/>
      <c r="CB401" s="61"/>
      <c r="CC401" s="61"/>
      <c r="CD401" s="61"/>
      <c r="CE401" s="61"/>
      <c r="CF401" s="61"/>
      <c r="CG401" s="61"/>
      <c r="CH401" s="61"/>
      <c r="CI401" s="61"/>
      <c r="CJ401" s="61"/>
      <c r="CK401" s="61"/>
      <c r="CL401" s="61"/>
      <c r="CM401" s="61"/>
      <c r="CN401" s="61"/>
      <c r="CO401" s="61"/>
      <c r="CP401" s="61"/>
      <c r="CQ401" s="61"/>
      <c r="CR401" s="61"/>
      <c r="CS401" s="61"/>
    </row>
    <row r="402" spans="19:97" s="4" customFormat="1"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  <c r="AV402" s="61"/>
      <c r="AW402" s="61"/>
      <c r="AX402" s="61"/>
      <c r="AY402" s="61"/>
      <c r="AZ402" s="61"/>
      <c r="BA402" s="61"/>
      <c r="BB402" s="61"/>
      <c r="BC402" s="61"/>
      <c r="BD402" s="61"/>
      <c r="BE402" s="61"/>
      <c r="BF402" s="61"/>
      <c r="BG402" s="61"/>
      <c r="BH402" s="61"/>
      <c r="BI402" s="61"/>
      <c r="BJ402" s="61"/>
      <c r="BK402" s="61"/>
      <c r="BL402" s="61"/>
      <c r="BM402" s="61"/>
      <c r="BN402" s="61"/>
      <c r="BO402" s="61"/>
      <c r="BP402" s="61"/>
      <c r="BQ402" s="61"/>
      <c r="BR402" s="61"/>
      <c r="BS402" s="61"/>
      <c r="BT402" s="61"/>
      <c r="BU402" s="61"/>
      <c r="BV402" s="61"/>
      <c r="BW402" s="61"/>
      <c r="BX402" s="61"/>
      <c r="BY402" s="61"/>
      <c r="BZ402" s="61"/>
      <c r="CA402" s="61"/>
      <c r="CB402" s="61"/>
      <c r="CC402" s="61"/>
      <c r="CD402" s="61"/>
      <c r="CE402" s="61"/>
      <c r="CF402" s="61"/>
      <c r="CG402" s="61"/>
      <c r="CH402" s="61"/>
      <c r="CI402" s="61"/>
      <c r="CJ402" s="61"/>
      <c r="CK402" s="61"/>
      <c r="CL402" s="61"/>
      <c r="CM402" s="61"/>
      <c r="CN402" s="61"/>
      <c r="CO402" s="61"/>
      <c r="CP402" s="61"/>
      <c r="CQ402" s="61"/>
      <c r="CR402" s="61"/>
      <c r="CS402" s="61"/>
    </row>
    <row r="403" spans="19:97" s="4" customFormat="1"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  <c r="AV403" s="61"/>
      <c r="AW403" s="61"/>
      <c r="AX403" s="61"/>
      <c r="AY403" s="61"/>
      <c r="AZ403" s="61"/>
      <c r="BA403" s="61"/>
      <c r="BB403" s="61"/>
      <c r="BC403" s="61"/>
      <c r="BD403" s="61"/>
      <c r="BE403" s="61"/>
      <c r="BF403" s="61"/>
      <c r="BG403" s="61"/>
      <c r="BH403" s="61"/>
      <c r="BI403" s="61"/>
      <c r="BJ403" s="61"/>
      <c r="BK403" s="61"/>
      <c r="BL403" s="61"/>
      <c r="BM403" s="61"/>
      <c r="BN403" s="61"/>
      <c r="BO403" s="61"/>
      <c r="BP403" s="61"/>
      <c r="BQ403" s="61"/>
      <c r="BR403" s="61"/>
      <c r="BS403" s="61"/>
      <c r="BT403" s="61"/>
      <c r="BU403" s="61"/>
      <c r="BV403" s="61"/>
      <c r="BW403" s="61"/>
      <c r="BX403" s="61"/>
      <c r="BY403" s="61"/>
      <c r="BZ403" s="61"/>
      <c r="CA403" s="61"/>
      <c r="CB403" s="61"/>
      <c r="CC403" s="61"/>
      <c r="CD403" s="61"/>
      <c r="CE403" s="61"/>
      <c r="CF403" s="61"/>
      <c r="CG403" s="61"/>
      <c r="CH403" s="61"/>
      <c r="CI403" s="61"/>
      <c r="CJ403" s="61"/>
      <c r="CK403" s="61"/>
      <c r="CL403" s="61"/>
      <c r="CM403" s="61"/>
      <c r="CN403" s="61"/>
      <c r="CO403" s="61"/>
      <c r="CP403" s="61"/>
      <c r="CQ403" s="61"/>
      <c r="CR403" s="61"/>
      <c r="CS403" s="61"/>
    </row>
    <row r="404" spans="19:97" s="4" customFormat="1"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  <c r="AW404" s="61"/>
      <c r="AX404" s="61"/>
      <c r="AY404" s="61"/>
      <c r="AZ404" s="61"/>
      <c r="BA404" s="61"/>
      <c r="BB404" s="61"/>
      <c r="BC404" s="61"/>
      <c r="BD404" s="61"/>
      <c r="BE404" s="61"/>
      <c r="BF404" s="61"/>
      <c r="BG404" s="61"/>
      <c r="BH404" s="61"/>
      <c r="BI404" s="61"/>
      <c r="BJ404" s="61"/>
      <c r="BK404" s="61"/>
      <c r="BL404" s="61"/>
      <c r="BM404" s="61"/>
      <c r="BN404" s="61"/>
      <c r="BO404" s="61"/>
      <c r="BP404" s="61"/>
      <c r="BQ404" s="61"/>
      <c r="BR404" s="61"/>
      <c r="BS404" s="61"/>
      <c r="BT404" s="61"/>
      <c r="BU404" s="61"/>
      <c r="BV404" s="61"/>
      <c r="BW404" s="61"/>
      <c r="BX404" s="61"/>
      <c r="BY404" s="61"/>
      <c r="BZ404" s="61"/>
      <c r="CA404" s="61"/>
      <c r="CB404" s="61"/>
      <c r="CC404" s="61"/>
      <c r="CD404" s="61"/>
      <c r="CE404" s="61"/>
      <c r="CF404" s="61"/>
      <c r="CG404" s="61"/>
      <c r="CH404" s="61"/>
      <c r="CI404" s="61"/>
      <c r="CJ404" s="61"/>
      <c r="CK404" s="61"/>
      <c r="CL404" s="61"/>
      <c r="CM404" s="61"/>
      <c r="CN404" s="61"/>
      <c r="CO404" s="61"/>
      <c r="CP404" s="61"/>
      <c r="CQ404" s="61"/>
      <c r="CR404" s="61"/>
      <c r="CS404" s="61"/>
    </row>
    <row r="405" spans="19:97" s="4" customFormat="1"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  <c r="AV405" s="61"/>
      <c r="AW405" s="61"/>
      <c r="AX405" s="61"/>
      <c r="AY405" s="61"/>
      <c r="AZ405" s="61"/>
      <c r="BA405" s="61"/>
      <c r="BB405" s="61"/>
      <c r="BC405" s="61"/>
      <c r="BD405" s="61"/>
      <c r="BE405" s="61"/>
      <c r="BF405" s="61"/>
      <c r="BG405" s="61"/>
      <c r="BH405" s="61"/>
      <c r="BI405" s="61"/>
      <c r="BJ405" s="61"/>
      <c r="BK405" s="61"/>
      <c r="BL405" s="61"/>
      <c r="BM405" s="61"/>
      <c r="BN405" s="61"/>
      <c r="BO405" s="61"/>
      <c r="BP405" s="61"/>
      <c r="BQ405" s="61"/>
      <c r="BR405" s="61"/>
      <c r="BS405" s="61"/>
      <c r="BT405" s="61"/>
      <c r="BU405" s="61"/>
      <c r="BV405" s="61"/>
      <c r="BW405" s="61"/>
      <c r="BX405" s="61"/>
      <c r="BY405" s="61"/>
      <c r="BZ405" s="61"/>
      <c r="CA405" s="61"/>
      <c r="CB405" s="61"/>
      <c r="CC405" s="61"/>
      <c r="CD405" s="61"/>
      <c r="CE405" s="61"/>
      <c r="CF405" s="61"/>
      <c r="CG405" s="61"/>
      <c r="CH405" s="61"/>
      <c r="CI405" s="61"/>
      <c r="CJ405" s="61"/>
      <c r="CK405" s="61"/>
      <c r="CL405" s="61"/>
      <c r="CM405" s="61"/>
      <c r="CN405" s="61"/>
      <c r="CO405" s="61"/>
      <c r="CP405" s="61"/>
      <c r="CQ405" s="61"/>
      <c r="CR405" s="61"/>
      <c r="CS405" s="61"/>
    </row>
    <row r="406" spans="19:97" s="4" customFormat="1"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  <c r="AV406" s="61"/>
      <c r="AW406" s="61"/>
      <c r="AX406" s="61"/>
      <c r="AY406" s="61"/>
      <c r="AZ406" s="61"/>
      <c r="BA406" s="61"/>
      <c r="BB406" s="61"/>
      <c r="BC406" s="61"/>
      <c r="BD406" s="61"/>
      <c r="BE406" s="61"/>
      <c r="BF406" s="61"/>
      <c r="BG406" s="61"/>
      <c r="BH406" s="61"/>
      <c r="BI406" s="61"/>
      <c r="BJ406" s="61"/>
      <c r="BK406" s="61"/>
      <c r="BL406" s="61"/>
      <c r="BM406" s="61"/>
      <c r="BN406" s="61"/>
      <c r="BO406" s="61"/>
      <c r="BP406" s="61"/>
      <c r="BQ406" s="61"/>
      <c r="BR406" s="61"/>
      <c r="BS406" s="61"/>
      <c r="BT406" s="61"/>
      <c r="BU406" s="61"/>
      <c r="BV406" s="61"/>
      <c r="BW406" s="61"/>
      <c r="BX406" s="61"/>
      <c r="BY406" s="61"/>
      <c r="BZ406" s="61"/>
      <c r="CA406" s="61"/>
      <c r="CB406" s="61"/>
      <c r="CC406" s="61"/>
      <c r="CD406" s="61"/>
      <c r="CE406" s="61"/>
      <c r="CF406" s="61"/>
      <c r="CG406" s="61"/>
      <c r="CH406" s="61"/>
      <c r="CI406" s="61"/>
      <c r="CJ406" s="61"/>
      <c r="CK406" s="61"/>
      <c r="CL406" s="61"/>
      <c r="CM406" s="61"/>
      <c r="CN406" s="61"/>
      <c r="CO406" s="61"/>
      <c r="CP406" s="61"/>
      <c r="CQ406" s="61"/>
      <c r="CR406" s="61"/>
      <c r="CS406" s="61"/>
    </row>
    <row r="407" spans="19:97" s="4" customFormat="1"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  <c r="AV407" s="61"/>
      <c r="AW407" s="61"/>
      <c r="AX407" s="61"/>
      <c r="AY407" s="61"/>
      <c r="AZ407" s="61"/>
      <c r="BA407" s="61"/>
      <c r="BB407" s="61"/>
      <c r="BC407" s="61"/>
      <c r="BD407" s="61"/>
      <c r="BE407" s="61"/>
      <c r="BF407" s="61"/>
      <c r="BG407" s="61"/>
      <c r="BH407" s="61"/>
      <c r="BI407" s="61"/>
      <c r="BJ407" s="61"/>
      <c r="BK407" s="61"/>
      <c r="BL407" s="61"/>
      <c r="BM407" s="61"/>
      <c r="BN407" s="61"/>
      <c r="BO407" s="61"/>
      <c r="BP407" s="61"/>
      <c r="BQ407" s="61"/>
      <c r="BR407" s="61"/>
      <c r="BS407" s="61"/>
      <c r="BT407" s="61"/>
      <c r="BU407" s="61"/>
      <c r="BV407" s="61"/>
      <c r="BW407" s="61"/>
      <c r="BX407" s="61"/>
      <c r="BY407" s="61"/>
      <c r="BZ407" s="61"/>
      <c r="CA407" s="61"/>
      <c r="CB407" s="61"/>
      <c r="CC407" s="61"/>
      <c r="CD407" s="61"/>
      <c r="CE407" s="61"/>
      <c r="CF407" s="61"/>
      <c r="CG407" s="61"/>
      <c r="CH407" s="61"/>
      <c r="CI407" s="61"/>
      <c r="CJ407" s="61"/>
      <c r="CK407" s="61"/>
      <c r="CL407" s="61"/>
      <c r="CM407" s="61"/>
      <c r="CN407" s="61"/>
      <c r="CO407" s="61"/>
      <c r="CP407" s="61"/>
      <c r="CQ407" s="61"/>
      <c r="CR407" s="61"/>
      <c r="CS407" s="61"/>
    </row>
    <row r="408" spans="19:97" s="4" customFormat="1"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  <c r="AV408" s="61"/>
      <c r="AW408" s="61"/>
      <c r="AX408" s="61"/>
      <c r="AY408" s="61"/>
      <c r="AZ408" s="61"/>
      <c r="BA408" s="61"/>
      <c r="BB408" s="61"/>
      <c r="BC408" s="61"/>
      <c r="BD408" s="61"/>
      <c r="BE408" s="61"/>
      <c r="BF408" s="61"/>
      <c r="BG408" s="61"/>
      <c r="BH408" s="61"/>
      <c r="BI408" s="61"/>
      <c r="BJ408" s="61"/>
      <c r="BK408" s="61"/>
      <c r="BL408" s="61"/>
      <c r="BM408" s="61"/>
      <c r="BN408" s="61"/>
      <c r="BO408" s="61"/>
      <c r="BP408" s="61"/>
      <c r="BQ408" s="61"/>
      <c r="BR408" s="61"/>
      <c r="BS408" s="61"/>
      <c r="BT408" s="61"/>
      <c r="BU408" s="61"/>
      <c r="BV408" s="61"/>
      <c r="BW408" s="61"/>
      <c r="BX408" s="61"/>
      <c r="BY408" s="61"/>
      <c r="BZ408" s="61"/>
      <c r="CA408" s="61"/>
      <c r="CB408" s="61"/>
      <c r="CC408" s="61"/>
      <c r="CD408" s="61"/>
      <c r="CE408" s="61"/>
      <c r="CF408" s="61"/>
      <c r="CG408" s="61"/>
      <c r="CH408" s="61"/>
      <c r="CI408" s="61"/>
      <c r="CJ408" s="61"/>
      <c r="CK408" s="61"/>
      <c r="CL408" s="61"/>
      <c r="CM408" s="61"/>
      <c r="CN408" s="61"/>
      <c r="CO408" s="61"/>
      <c r="CP408" s="61"/>
      <c r="CQ408" s="61"/>
      <c r="CR408" s="61"/>
      <c r="CS408" s="61"/>
    </row>
    <row r="409" spans="19:97" s="4" customFormat="1"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  <c r="AV409" s="61"/>
      <c r="AW409" s="61"/>
      <c r="AX409" s="61"/>
      <c r="AY409" s="61"/>
      <c r="AZ409" s="61"/>
      <c r="BA409" s="61"/>
      <c r="BB409" s="61"/>
      <c r="BC409" s="61"/>
      <c r="BD409" s="61"/>
      <c r="BE409" s="61"/>
      <c r="BF409" s="61"/>
      <c r="BG409" s="61"/>
      <c r="BH409" s="61"/>
      <c r="BI409" s="61"/>
      <c r="BJ409" s="61"/>
      <c r="BK409" s="61"/>
      <c r="BL409" s="61"/>
      <c r="BM409" s="61"/>
      <c r="BN409" s="61"/>
      <c r="BO409" s="61"/>
      <c r="BP409" s="61"/>
      <c r="BQ409" s="61"/>
      <c r="BR409" s="61"/>
      <c r="BS409" s="61"/>
      <c r="BT409" s="61"/>
      <c r="BU409" s="61"/>
      <c r="BV409" s="61"/>
      <c r="BW409" s="61"/>
      <c r="BX409" s="61"/>
      <c r="BY409" s="61"/>
      <c r="BZ409" s="61"/>
      <c r="CA409" s="61"/>
      <c r="CB409" s="61"/>
      <c r="CC409" s="61"/>
      <c r="CD409" s="61"/>
      <c r="CE409" s="61"/>
      <c r="CF409" s="61"/>
      <c r="CG409" s="61"/>
      <c r="CH409" s="61"/>
      <c r="CI409" s="61"/>
      <c r="CJ409" s="61"/>
      <c r="CK409" s="61"/>
      <c r="CL409" s="61"/>
      <c r="CM409" s="61"/>
      <c r="CN409" s="61"/>
      <c r="CO409" s="61"/>
      <c r="CP409" s="61"/>
      <c r="CQ409" s="61"/>
      <c r="CR409" s="61"/>
      <c r="CS409" s="61"/>
    </row>
    <row r="410" spans="19:97" s="4" customFormat="1"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  <c r="AV410" s="61"/>
      <c r="AW410" s="61"/>
      <c r="AX410" s="61"/>
      <c r="AY410" s="61"/>
      <c r="AZ410" s="61"/>
      <c r="BA410" s="61"/>
      <c r="BB410" s="61"/>
      <c r="BC410" s="61"/>
      <c r="BD410" s="61"/>
      <c r="BE410" s="61"/>
      <c r="BF410" s="61"/>
      <c r="BG410" s="61"/>
      <c r="BH410" s="61"/>
      <c r="BI410" s="61"/>
      <c r="BJ410" s="61"/>
      <c r="BK410" s="61"/>
      <c r="BL410" s="61"/>
      <c r="BM410" s="61"/>
      <c r="BN410" s="61"/>
      <c r="BO410" s="61"/>
      <c r="BP410" s="61"/>
      <c r="BQ410" s="61"/>
      <c r="BR410" s="61"/>
      <c r="BS410" s="61"/>
      <c r="BT410" s="61"/>
      <c r="BU410" s="61"/>
      <c r="BV410" s="61"/>
      <c r="BW410" s="61"/>
      <c r="BX410" s="61"/>
      <c r="BY410" s="61"/>
      <c r="BZ410" s="61"/>
      <c r="CA410" s="61"/>
      <c r="CB410" s="61"/>
      <c r="CC410" s="61"/>
      <c r="CD410" s="61"/>
      <c r="CE410" s="61"/>
      <c r="CF410" s="61"/>
      <c r="CG410" s="61"/>
      <c r="CH410" s="61"/>
      <c r="CI410" s="61"/>
      <c r="CJ410" s="61"/>
      <c r="CK410" s="61"/>
      <c r="CL410" s="61"/>
      <c r="CM410" s="61"/>
      <c r="CN410" s="61"/>
      <c r="CO410" s="61"/>
      <c r="CP410" s="61"/>
      <c r="CQ410" s="61"/>
      <c r="CR410" s="61"/>
      <c r="CS410" s="61"/>
    </row>
    <row r="411" spans="19:97" s="4" customFormat="1"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  <c r="AV411" s="61"/>
      <c r="AW411" s="61"/>
      <c r="AX411" s="61"/>
      <c r="AY411" s="61"/>
      <c r="AZ411" s="61"/>
      <c r="BA411" s="61"/>
      <c r="BB411" s="61"/>
      <c r="BC411" s="61"/>
      <c r="BD411" s="61"/>
      <c r="BE411" s="61"/>
      <c r="BF411" s="61"/>
      <c r="BG411" s="61"/>
      <c r="BH411" s="61"/>
      <c r="BI411" s="61"/>
      <c r="BJ411" s="61"/>
      <c r="BK411" s="61"/>
      <c r="BL411" s="61"/>
      <c r="BM411" s="61"/>
      <c r="BN411" s="61"/>
      <c r="BO411" s="61"/>
      <c r="BP411" s="61"/>
      <c r="BQ411" s="61"/>
      <c r="BR411" s="61"/>
      <c r="BS411" s="61"/>
      <c r="BT411" s="61"/>
      <c r="BU411" s="61"/>
      <c r="BV411" s="61"/>
      <c r="BW411" s="61"/>
      <c r="BX411" s="61"/>
      <c r="BY411" s="61"/>
      <c r="BZ411" s="61"/>
      <c r="CA411" s="61"/>
      <c r="CB411" s="61"/>
      <c r="CC411" s="61"/>
      <c r="CD411" s="61"/>
      <c r="CE411" s="61"/>
      <c r="CF411" s="61"/>
      <c r="CG411" s="61"/>
      <c r="CH411" s="61"/>
      <c r="CI411" s="61"/>
      <c r="CJ411" s="61"/>
      <c r="CK411" s="61"/>
      <c r="CL411" s="61"/>
      <c r="CM411" s="61"/>
      <c r="CN411" s="61"/>
      <c r="CO411" s="61"/>
      <c r="CP411" s="61"/>
      <c r="CQ411" s="61"/>
      <c r="CR411" s="61"/>
      <c r="CS411" s="61"/>
    </row>
    <row r="412" spans="19:97" s="4" customFormat="1"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  <c r="AV412" s="61"/>
      <c r="AW412" s="61"/>
      <c r="AX412" s="61"/>
      <c r="AY412" s="61"/>
      <c r="AZ412" s="61"/>
      <c r="BA412" s="61"/>
      <c r="BB412" s="61"/>
      <c r="BC412" s="61"/>
      <c r="BD412" s="61"/>
      <c r="BE412" s="61"/>
      <c r="BF412" s="61"/>
      <c r="BG412" s="61"/>
      <c r="BH412" s="61"/>
      <c r="BI412" s="61"/>
      <c r="BJ412" s="61"/>
      <c r="BK412" s="61"/>
      <c r="BL412" s="61"/>
      <c r="BM412" s="61"/>
      <c r="BN412" s="61"/>
      <c r="BO412" s="61"/>
      <c r="BP412" s="61"/>
      <c r="BQ412" s="61"/>
      <c r="BR412" s="61"/>
      <c r="BS412" s="61"/>
      <c r="BT412" s="61"/>
      <c r="BU412" s="61"/>
      <c r="BV412" s="61"/>
      <c r="BW412" s="61"/>
      <c r="BX412" s="61"/>
      <c r="BY412" s="61"/>
      <c r="BZ412" s="61"/>
      <c r="CA412" s="61"/>
      <c r="CB412" s="61"/>
      <c r="CC412" s="61"/>
      <c r="CD412" s="61"/>
      <c r="CE412" s="61"/>
      <c r="CF412" s="61"/>
      <c r="CG412" s="61"/>
      <c r="CH412" s="61"/>
      <c r="CI412" s="61"/>
      <c r="CJ412" s="61"/>
      <c r="CK412" s="61"/>
      <c r="CL412" s="61"/>
      <c r="CM412" s="61"/>
      <c r="CN412" s="61"/>
      <c r="CO412" s="61"/>
      <c r="CP412" s="61"/>
      <c r="CQ412" s="61"/>
      <c r="CR412" s="61"/>
      <c r="CS412" s="61"/>
    </row>
    <row r="413" spans="19:97" s="4" customFormat="1"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  <c r="AV413" s="61"/>
      <c r="AW413" s="61"/>
      <c r="AX413" s="61"/>
      <c r="AY413" s="61"/>
      <c r="AZ413" s="61"/>
      <c r="BA413" s="61"/>
      <c r="BB413" s="61"/>
      <c r="BC413" s="61"/>
      <c r="BD413" s="61"/>
      <c r="BE413" s="61"/>
      <c r="BF413" s="61"/>
      <c r="BG413" s="61"/>
      <c r="BH413" s="61"/>
      <c r="BI413" s="61"/>
      <c r="BJ413" s="61"/>
      <c r="BK413" s="61"/>
      <c r="BL413" s="61"/>
      <c r="BM413" s="61"/>
      <c r="BN413" s="61"/>
      <c r="BO413" s="61"/>
      <c r="BP413" s="61"/>
      <c r="BQ413" s="61"/>
      <c r="BR413" s="61"/>
      <c r="BS413" s="61"/>
      <c r="BT413" s="61"/>
      <c r="BU413" s="61"/>
      <c r="BV413" s="61"/>
      <c r="BW413" s="61"/>
      <c r="BX413" s="61"/>
      <c r="BY413" s="61"/>
      <c r="BZ413" s="61"/>
      <c r="CA413" s="61"/>
      <c r="CB413" s="61"/>
      <c r="CC413" s="61"/>
      <c r="CD413" s="61"/>
      <c r="CE413" s="61"/>
      <c r="CF413" s="61"/>
      <c r="CG413" s="61"/>
      <c r="CH413" s="61"/>
      <c r="CI413" s="61"/>
      <c r="CJ413" s="61"/>
      <c r="CK413" s="61"/>
      <c r="CL413" s="61"/>
      <c r="CM413" s="61"/>
      <c r="CN413" s="61"/>
      <c r="CO413" s="61"/>
      <c r="CP413" s="61"/>
      <c r="CQ413" s="61"/>
      <c r="CR413" s="61"/>
      <c r="CS413" s="61"/>
    </row>
    <row r="414" spans="19:97" s="4" customFormat="1"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  <c r="AV414" s="61"/>
      <c r="AW414" s="61"/>
      <c r="AX414" s="61"/>
      <c r="AY414" s="61"/>
      <c r="AZ414" s="61"/>
      <c r="BA414" s="61"/>
      <c r="BB414" s="61"/>
      <c r="BC414" s="61"/>
      <c r="BD414" s="61"/>
      <c r="BE414" s="61"/>
      <c r="BF414" s="61"/>
      <c r="BG414" s="61"/>
      <c r="BH414" s="61"/>
      <c r="BI414" s="61"/>
      <c r="BJ414" s="61"/>
      <c r="BK414" s="61"/>
      <c r="BL414" s="61"/>
      <c r="BM414" s="61"/>
      <c r="BN414" s="61"/>
      <c r="BO414" s="61"/>
      <c r="BP414" s="61"/>
      <c r="BQ414" s="61"/>
      <c r="BR414" s="61"/>
      <c r="BS414" s="61"/>
      <c r="BT414" s="61"/>
      <c r="BU414" s="61"/>
      <c r="BV414" s="61"/>
      <c r="BW414" s="61"/>
      <c r="BX414" s="61"/>
      <c r="BY414" s="61"/>
      <c r="BZ414" s="61"/>
      <c r="CA414" s="61"/>
      <c r="CB414" s="61"/>
      <c r="CC414" s="61"/>
      <c r="CD414" s="61"/>
      <c r="CE414" s="61"/>
      <c r="CF414" s="61"/>
      <c r="CG414" s="61"/>
      <c r="CH414" s="61"/>
      <c r="CI414" s="61"/>
      <c r="CJ414" s="61"/>
      <c r="CK414" s="61"/>
      <c r="CL414" s="61"/>
      <c r="CM414" s="61"/>
      <c r="CN414" s="61"/>
      <c r="CO414" s="61"/>
      <c r="CP414" s="61"/>
      <c r="CQ414" s="61"/>
      <c r="CR414" s="61"/>
      <c r="CS414" s="61"/>
    </row>
    <row r="415" spans="19:97" s="4" customFormat="1"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  <c r="AV415" s="61"/>
      <c r="AW415" s="61"/>
      <c r="AX415" s="61"/>
      <c r="AY415" s="61"/>
      <c r="AZ415" s="61"/>
      <c r="BA415" s="61"/>
      <c r="BB415" s="61"/>
      <c r="BC415" s="61"/>
      <c r="BD415" s="61"/>
      <c r="BE415" s="61"/>
      <c r="BF415" s="61"/>
      <c r="BG415" s="61"/>
      <c r="BH415" s="61"/>
      <c r="BI415" s="61"/>
      <c r="BJ415" s="61"/>
      <c r="BK415" s="61"/>
      <c r="BL415" s="61"/>
      <c r="BM415" s="61"/>
      <c r="BN415" s="61"/>
      <c r="BO415" s="61"/>
      <c r="BP415" s="61"/>
      <c r="BQ415" s="61"/>
      <c r="BR415" s="61"/>
      <c r="BS415" s="61"/>
      <c r="BT415" s="61"/>
      <c r="BU415" s="61"/>
      <c r="BV415" s="61"/>
      <c r="BW415" s="61"/>
      <c r="BX415" s="61"/>
      <c r="BY415" s="61"/>
      <c r="BZ415" s="61"/>
      <c r="CA415" s="61"/>
      <c r="CB415" s="61"/>
      <c r="CC415" s="61"/>
      <c r="CD415" s="61"/>
      <c r="CE415" s="61"/>
      <c r="CF415" s="61"/>
      <c r="CG415" s="61"/>
      <c r="CH415" s="61"/>
      <c r="CI415" s="61"/>
      <c r="CJ415" s="61"/>
      <c r="CK415" s="61"/>
      <c r="CL415" s="61"/>
      <c r="CM415" s="61"/>
      <c r="CN415" s="61"/>
      <c r="CO415" s="61"/>
      <c r="CP415" s="61"/>
      <c r="CQ415" s="61"/>
      <c r="CR415" s="61"/>
      <c r="CS415" s="61"/>
    </row>
    <row r="416" spans="19:97" s="4" customFormat="1"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  <c r="AW416" s="61"/>
      <c r="AX416" s="61"/>
      <c r="AY416" s="61"/>
      <c r="AZ416" s="61"/>
      <c r="BA416" s="61"/>
      <c r="BB416" s="61"/>
      <c r="BC416" s="61"/>
      <c r="BD416" s="61"/>
      <c r="BE416" s="61"/>
      <c r="BF416" s="61"/>
      <c r="BG416" s="61"/>
      <c r="BH416" s="61"/>
      <c r="BI416" s="61"/>
      <c r="BJ416" s="61"/>
      <c r="BK416" s="61"/>
      <c r="BL416" s="61"/>
      <c r="BM416" s="61"/>
      <c r="BN416" s="61"/>
      <c r="BO416" s="61"/>
      <c r="BP416" s="61"/>
      <c r="BQ416" s="61"/>
      <c r="BR416" s="61"/>
      <c r="BS416" s="61"/>
      <c r="BT416" s="61"/>
      <c r="BU416" s="61"/>
      <c r="BV416" s="61"/>
      <c r="BW416" s="61"/>
      <c r="BX416" s="61"/>
      <c r="BY416" s="61"/>
      <c r="BZ416" s="61"/>
      <c r="CA416" s="61"/>
      <c r="CB416" s="61"/>
      <c r="CC416" s="61"/>
      <c r="CD416" s="61"/>
      <c r="CE416" s="61"/>
      <c r="CF416" s="61"/>
      <c r="CG416" s="61"/>
      <c r="CH416" s="61"/>
      <c r="CI416" s="61"/>
      <c r="CJ416" s="61"/>
      <c r="CK416" s="61"/>
      <c r="CL416" s="61"/>
      <c r="CM416" s="61"/>
      <c r="CN416" s="61"/>
      <c r="CO416" s="61"/>
      <c r="CP416" s="61"/>
      <c r="CQ416" s="61"/>
      <c r="CR416" s="61"/>
      <c r="CS416" s="61"/>
    </row>
    <row r="417" spans="19:97" s="4" customFormat="1"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  <c r="AV417" s="61"/>
      <c r="AW417" s="61"/>
      <c r="AX417" s="61"/>
      <c r="AY417" s="61"/>
      <c r="AZ417" s="61"/>
      <c r="BA417" s="61"/>
      <c r="BB417" s="61"/>
      <c r="BC417" s="61"/>
      <c r="BD417" s="61"/>
      <c r="BE417" s="61"/>
      <c r="BF417" s="61"/>
      <c r="BG417" s="61"/>
      <c r="BH417" s="61"/>
      <c r="BI417" s="61"/>
      <c r="BJ417" s="61"/>
      <c r="BK417" s="61"/>
      <c r="BL417" s="61"/>
      <c r="BM417" s="61"/>
      <c r="BN417" s="61"/>
      <c r="BO417" s="61"/>
      <c r="BP417" s="61"/>
      <c r="BQ417" s="61"/>
      <c r="BR417" s="61"/>
      <c r="BS417" s="61"/>
      <c r="BT417" s="61"/>
      <c r="BU417" s="61"/>
      <c r="BV417" s="61"/>
      <c r="BW417" s="61"/>
      <c r="BX417" s="61"/>
      <c r="BY417" s="61"/>
      <c r="BZ417" s="61"/>
      <c r="CA417" s="61"/>
      <c r="CB417" s="61"/>
      <c r="CC417" s="61"/>
      <c r="CD417" s="61"/>
      <c r="CE417" s="61"/>
      <c r="CF417" s="61"/>
      <c r="CG417" s="61"/>
      <c r="CH417" s="61"/>
      <c r="CI417" s="61"/>
      <c r="CJ417" s="61"/>
      <c r="CK417" s="61"/>
      <c r="CL417" s="61"/>
      <c r="CM417" s="61"/>
      <c r="CN417" s="61"/>
      <c r="CO417" s="61"/>
      <c r="CP417" s="61"/>
      <c r="CQ417" s="61"/>
      <c r="CR417" s="61"/>
      <c r="CS417" s="61"/>
    </row>
    <row r="418" spans="19:97" s="4" customFormat="1"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  <c r="AV418" s="61"/>
      <c r="AW418" s="61"/>
      <c r="AX418" s="61"/>
      <c r="AY418" s="61"/>
      <c r="AZ418" s="61"/>
      <c r="BA418" s="61"/>
      <c r="BB418" s="61"/>
      <c r="BC418" s="61"/>
      <c r="BD418" s="61"/>
      <c r="BE418" s="61"/>
      <c r="BF418" s="61"/>
      <c r="BG418" s="61"/>
      <c r="BH418" s="61"/>
      <c r="BI418" s="61"/>
      <c r="BJ418" s="61"/>
      <c r="BK418" s="61"/>
      <c r="BL418" s="61"/>
      <c r="BM418" s="61"/>
      <c r="BN418" s="61"/>
      <c r="BO418" s="61"/>
      <c r="BP418" s="61"/>
      <c r="BQ418" s="61"/>
      <c r="BR418" s="61"/>
      <c r="BS418" s="61"/>
      <c r="BT418" s="61"/>
      <c r="BU418" s="61"/>
      <c r="BV418" s="61"/>
      <c r="BW418" s="61"/>
      <c r="BX418" s="61"/>
      <c r="BY418" s="61"/>
      <c r="BZ418" s="61"/>
      <c r="CA418" s="61"/>
      <c r="CB418" s="61"/>
      <c r="CC418" s="61"/>
      <c r="CD418" s="61"/>
      <c r="CE418" s="61"/>
      <c r="CF418" s="61"/>
      <c r="CG418" s="61"/>
      <c r="CH418" s="61"/>
      <c r="CI418" s="61"/>
      <c r="CJ418" s="61"/>
      <c r="CK418" s="61"/>
      <c r="CL418" s="61"/>
      <c r="CM418" s="61"/>
      <c r="CN418" s="61"/>
      <c r="CO418" s="61"/>
      <c r="CP418" s="61"/>
      <c r="CQ418" s="61"/>
      <c r="CR418" s="61"/>
      <c r="CS418" s="61"/>
    </row>
    <row r="419" spans="19:97" s="4" customFormat="1"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  <c r="AV419" s="61"/>
      <c r="AW419" s="61"/>
      <c r="AX419" s="61"/>
      <c r="AY419" s="61"/>
      <c r="AZ419" s="61"/>
      <c r="BA419" s="61"/>
      <c r="BB419" s="61"/>
      <c r="BC419" s="61"/>
      <c r="BD419" s="61"/>
      <c r="BE419" s="61"/>
      <c r="BF419" s="61"/>
      <c r="BG419" s="61"/>
      <c r="BH419" s="61"/>
      <c r="BI419" s="61"/>
      <c r="BJ419" s="61"/>
      <c r="BK419" s="61"/>
      <c r="BL419" s="61"/>
      <c r="BM419" s="61"/>
      <c r="BN419" s="61"/>
      <c r="BO419" s="61"/>
      <c r="BP419" s="61"/>
      <c r="BQ419" s="61"/>
      <c r="BR419" s="61"/>
      <c r="BS419" s="61"/>
      <c r="BT419" s="61"/>
      <c r="BU419" s="61"/>
      <c r="BV419" s="61"/>
      <c r="BW419" s="61"/>
      <c r="BX419" s="61"/>
      <c r="BY419" s="61"/>
      <c r="BZ419" s="61"/>
      <c r="CA419" s="61"/>
      <c r="CB419" s="61"/>
      <c r="CC419" s="61"/>
      <c r="CD419" s="61"/>
      <c r="CE419" s="61"/>
      <c r="CF419" s="61"/>
      <c r="CG419" s="61"/>
      <c r="CH419" s="61"/>
      <c r="CI419" s="61"/>
      <c r="CJ419" s="61"/>
      <c r="CK419" s="61"/>
      <c r="CL419" s="61"/>
      <c r="CM419" s="61"/>
      <c r="CN419" s="61"/>
      <c r="CO419" s="61"/>
      <c r="CP419" s="61"/>
      <c r="CQ419" s="61"/>
      <c r="CR419" s="61"/>
      <c r="CS419" s="61"/>
    </row>
    <row r="420" spans="19:97" s="4" customFormat="1"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  <c r="AV420" s="61"/>
      <c r="AW420" s="61"/>
      <c r="AX420" s="61"/>
      <c r="AY420" s="61"/>
      <c r="AZ420" s="61"/>
      <c r="BA420" s="61"/>
      <c r="BB420" s="61"/>
      <c r="BC420" s="61"/>
      <c r="BD420" s="61"/>
      <c r="BE420" s="61"/>
      <c r="BF420" s="61"/>
      <c r="BG420" s="61"/>
      <c r="BH420" s="61"/>
      <c r="BI420" s="61"/>
      <c r="BJ420" s="61"/>
      <c r="BK420" s="61"/>
      <c r="BL420" s="61"/>
      <c r="BM420" s="61"/>
      <c r="BN420" s="61"/>
      <c r="BO420" s="61"/>
      <c r="BP420" s="61"/>
      <c r="BQ420" s="61"/>
      <c r="BR420" s="61"/>
      <c r="BS420" s="61"/>
      <c r="BT420" s="61"/>
      <c r="BU420" s="61"/>
      <c r="BV420" s="61"/>
      <c r="BW420" s="61"/>
      <c r="BX420" s="61"/>
      <c r="BY420" s="61"/>
      <c r="BZ420" s="61"/>
      <c r="CA420" s="61"/>
      <c r="CB420" s="61"/>
      <c r="CC420" s="61"/>
      <c r="CD420" s="61"/>
      <c r="CE420" s="61"/>
      <c r="CF420" s="61"/>
      <c r="CG420" s="61"/>
      <c r="CH420" s="61"/>
      <c r="CI420" s="61"/>
      <c r="CJ420" s="61"/>
      <c r="CK420" s="61"/>
      <c r="CL420" s="61"/>
      <c r="CM420" s="61"/>
      <c r="CN420" s="61"/>
      <c r="CO420" s="61"/>
      <c r="CP420" s="61"/>
      <c r="CQ420" s="61"/>
      <c r="CR420" s="61"/>
      <c r="CS420" s="61"/>
    </row>
    <row r="421" spans="19:97" s="4" customFormat="1"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  <c r="AW421" s="61"/>
      <c r="AX421" s="61"/>
      <c r="AY421" s="61"/>
      <c r="AZ421" s="61"/>
      <c r="BA421" s="61"/>
      <c r="BB421" s="61"/>
      <c r="BC421" s="61"/>
      <c r="BD421" s="61"/>
      <c r="BE421" s="61"/>
      <c r="BF421" s="61"/>
      <c r="BG421" s="61"/>
      <c r="BH421" s="61"/>
      <c r="BI421" s="61"/>
      <c r="BJ421" s="61"/>
      <c r="BK421" s="61"/>
      <c r="BL421" s="61"/>
      <c r="BM421" s="61"/>
      <c r="BN421" s="61"/>
      <c r="BO421" s="61"/>
      <c r="BP421" s="61"/>
      <c r="BQ421" s="61"/>
      <c r="BR421" s="61"/>
      <c r="BS421" s="61"/>
      <c r="BT421" s="61"/>
      <c r="BU421" s="61"/>
      <c r="BV421" s="61"/>
      <c r="BW421" s="61"/>
      <c r="BX421" s="61"/>
      <c r="BY421" s="61"/>
      <c r="BZ421" s="61"/>
      <c r="CA421" s="61"/>
      <c r="CB421" s="61"/>
      <c r="CC421" s="61"/>
      <c r="CD421" s="61"/>
      <c r="CE421" s="61"/>
      <c r="CF421" s="61"/>
      <c r="CG421" s="61"/>
      <c r="CH421" s="61"/>
      <c r="CI421" s="61"/>
      <c r="CJ421" s="61"/>
      <c r="CK421" s="61"/>
      <c r="CL421" s="61"/>
      <c r="CM421" s="61"/>
      <c r="CN421" s="61"/>
      <c r="CO421" s="61"/>
      <c r="CP421" s="61"/>
      <c r="CQ421" s="61"/>
      <c r="CR421" s="61"/>
      <c r="CS421" s="61"/>
    </row>
    <row r="422" spans="19:97" s="4" customFormat="1"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  <c r="AV422" s="61"/>
      <c r="AW422" s="61"/>
      <c r="AX422" s="61"/>
      <c r="AY422" s="61"/>
      <c r="AZ422" s="61"/>
      <c r="BA422" s="61"/>
      <c r="BB422" s="61"/>
      <c r="BC422" s="61"/>
      <c r="BD422" s="61"/>
      <c r="BE422" s="61"/>
      <c r="BF422" s="61"/>
      <c r="BG422" s="61"/>
      <c r="BH422" s="61"/>
      <c r="BI422" s="61"/>
      <c r="BJ422" s="61"/>
      <c r="BK422" s="61"/>
      <c r="BL422" s="61"/>
      <c r="BM422" s="61"/>
      <c r="BN422" s="61"/>
      <c r="BO422" s="61"/>
      <c r="BP422" s="61"/>
      <c r="BQ422" s="61"/>
      <c r="BR422" s="61"/>
      <c r="BS422" s="61"/>
      <c r="BT422" s="61"/>
      <c r="BU422" s="61"/>
      <c r="BV422" s="61"/>
      <c r="BW422" s="61"/>
      <c r="BX422" s="61"/>
      <c r="BY422" s="61"/>
      <c r="BZ422" s="61"/>
      <c r="CA422" s="61"/>
      <c r="CB422" s="61"/>
      <c r="CC422" s="61"/>
      <c r="CD422" s="61"/>
      <c r="CE422" s="61"/>
      <c r="CF422" s="61"/>
      <c r="CG422" s="61"/>
      <c r="CH422" s="61"/>
      <c r="CI422" s="61"/>
      <c r="CJ422" s="61"/>
      <c r="CK422" s="61"/>
      <c r="CL422" s="61"/>
      <c r="CM422" s="61"/>
      <c r="CN422" s="61"/>
      <c r="CO422" s="61"/>
      <c r="CP422" s="61"/>
      <c r="CQ422" s="61"/>
      <c r="CR422" s="61"/>
      <c r="CS422" s="61"/>
    </row>
    <row r="423" spans="19:97" s="4" customFormat="1"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  <c r="AV423" s="61"/>
      <c r="AW423" s="61"/>
      <c r="AX423" s="61"/>
      <c r="AY423" s="61"/>
      <c r="AZ423" s="61"/>
      <c r="BA423" s="61"/>
      <c r="BB423" s="61"/>
      <c r="BC423" s="61"/>
      <c r="BD423" s="61"/>
      <c r="BE423" s="61"/>
      <c r="BF423" s="61"/>
      <c r="BG423" s="61"/>
      <c r="BH423" s="61"/>
      <c r="BI423" s="61"/>
      <c r="BJ423" s="61"/>
      <c r="BK423" s="61"/>
      <c r="BL423" s="61"/>
      <c r="BM423" s="61"/>
      <c r="BN423" s="61"/>
      <c r="BO423" s="61"/>
      <c r="BP423" s="61"/>
      <c r="BQ423" s="61"/>
      <c r="BR423" s="61"/>
      <c r="BS423" s="61"/>
      <c r="BT423" s="61"/>
      <c r="BU423" s="61"/>
      <c r="BV423" s="61"/>
      <c r="BW423" s="61"/>
      <c r="BX423" s="61"/>
      <c r="BY423" s="61"/>
      <c r="BZ423" s="61"/>
      <c r="CA423" s="61"/>
      <c r="CB423" s="61"/>
      <c r="CC423" s="61"/>
      <c r="CD423" s="61"/>
      <c r="CE423" s="61"/>
      <c r="CF423" s="61"/>
      <c r="CG423" s="61"/>
      <c r="CH423" s="61"/>
      <c r="CI423" s="61"/>
      <c r="CJ423" s="61"/>
      <c r="CK423" s="61"/>
      <c r="CL423" s="61"/>
      <c r="CM423" s="61"/>
      <c r="CN423" s="61"/>
      <c r="CO423" s="61"/>
      <c r="CP423" s="61"/>
      <c r="CQ423" s="61"/>
      <c r="CR423" s="61"/>
      <c r="CS423" s="61"/>
    </row>
    <row r="424" spans="19:97" s="4" customFormat="1"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  <c r="AV424" s="61"/>
      <c r="AW424" s="61"/>
      <c r="AX424" s="61"/>
      <c r="AY424" s="61"/>
      <c r="AZ424" s="61"/>
      <c r="BA424" s="61"/>
      <c r="BB424" s="61"/>
      <c r="BC424" s="61"/>
      <c r="BD424" s="61"/>
      <c r="BE424" s="61"/>
      <c r="BF424" s="61"/>
      <c r="BG424" s="61"/>
      <c r="BH424" s="61"/>
      <c r="BI424" s="61"/>
      <c r="BJ424" s="61"/>
      <c r="BK424" s="61"/>
      <c r="BL424" s="61"/>
      <c r="BM424" s="61"/>
      <c r="BN424" s="61"/>
      <c r="BO424" s="61"/>
      <c r="BP424" s="61"/>
      <c r="BQ424" s="61"/>
      <c r="BR424" s="61"/>
      <c r="BS424" s="61"/>
      <c r="BT424" s="61"/>
      <c r="BU424" s="61"/>
      <c r="BV424" s="61"/>
      <c r="BW424" s="61"/>
      <c r="BX424" s="61"/>
      <c r="BY424" s="61"/>
      <c r="BZ424" s="61"/>
      <c r="CA424" s="61"/>
      <c r="CB424" s="61"/>
      <c r="CC424" s="61"/>
      <c r="CD424" s="61"/>
      <c r="CE424" s="61"/>
      <c r="CF424" s="61"/>
      <c r="CG424" s="61"/>
      <c r="CH424" s="61"/>
      <c r="CI424" s="61"/>
      <c r="CJ424" s="61"/>
      <c r="CK424" s="61"/>
      <c r="CL424" s="61"/>
      <c r="CM424" s="61"/>
      <c r="CN424" s="61"/>
      <c r="CO424" s="61"/>
      <c r="CP424" s="61"/>
      <c r="CQ424" s="61"/>
      <c r="CR424" s="61"/>
      <c r="CS424" s="61"/>
    </row>
    <row r="425" spans="19:97" s="4" customFormat="1"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  <c r="AW425" s="61"/>
      <c r="AX425" s="61"/>
      <c r="AY425" s="61"/>
      <c r="AZ425" s="61"/>
      <c r="BA425" s="61"/>
      <c r="BB425" s="61"/>
      <c r="BC425" s="61"/>
      <c r="BD425" s="61"/>
      <c r="BE425" s="61"/>
      <c r="BF425" s="61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1"/>
      <c r="BS425" s="61"/>
      <c r="BT425" s="61"/>
      <c r="BU425" s="61"/>
      <c r="BV425" s="61"/>
      <c r="BW425" s="61"/>
      <c r="BX425" s="61"/>
      <c r="BY425" s="61"/>
      <c r="BZ425" s="61"/>
      <c r="CA425" s="61"/>
      <c r="CB425" s="61"/>
      <c r="CC425" s="61"/>
      <c r="CD425" s="61"/>
      <c r="CE425" s="61"/>
      <c r="CF425" s="61"/>
      <c r="CG425" s="61"/>
      <c r="CH425" s="61"/>
      <c r="CI425" s="61"/>
      <c r="CJ425" s="61"/>
      <c r="CK425" s="61"/>
      <c r="CL425" s="61"/>
      <c r="CM425" s="61"/>
      <c r="CN425" s="61"/>
      <c r="CO425" s="61"/>
      <c r="CP425" s="61"/>
      <c r="CQ425" s="61"/>
      <c r="CR425" s="61"/>
      <c r="CS425" s="61"/>
    </row>
    <row r="426" spans="19:97" s="4" customFormat="1"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  <c r="AV426" s="61"/>
      <c r="AW426" s="61"/>
      <c r="AX426" s="61"/>
      <c r="AY426" s="61"/>
      <c r="AZ426" s="61"/>
      <c r="BA426" s="61"/>
      <c r="BB426" s="61"/>
      <c r="BC426" s="61"/>
      <c r="BD426" s="61"/>
      <c r="BE426" s="61"/>
      <c r="BF426" s="61"/>
      <c r="BG426" s="61"/>
      <c r="BH426" s="61"/>
      <c r="BI426" s="61"/>
      <c r="BJ426" s="61"/>
      <c r="BK426" s="61"/>
      <c r="BL426" s="61"/>
      <c r="BM426" s="61"/>
      <c r="BN426" s="61"/>
      <c r="BO426" s="61"/>
      <c r="BP426" s="61"/>
      <c r="BQ426" s="61"/>
      <c r="BR426" s="61"/>
      <c r="BS426" s="61"/>
      <c r="BT426" s="61"/>
      <c r="BU426" s="61"/>
      <c r="BV426" s="61"/>
      <c r="BW426" s="61"/>
      <c r="BX426" s="61"/>
      <c r="BY426" s="61"/>
      <c r="BZ426" s="61"/>
      <c r="CA426" s="61"/>
      <c r="CB426" s="61"/>
      <c r="CC426" s="61"/>
      <c r="CD426" s="61"/>
      <c r="CE426" s="61"/>
      <c r="CF426" s="61"/>
      <c r="CG426" s="61"/>
      <c r="CH426" s="61"/>
      <c r="CI426" s="61"/>
      <c r="CJ426" s="61"/>
      <c r="CK426" s="61"/>
      <c r="CL426" s="61"/>
      <c r="CM426" s="61"/>
      <c r="CN426" s="61"/>
      <c r="CO426" s="61"/>
      <c r="CP426" s="61"/>
      <c r="CQ426" s="61"/>
      <c r="CR426" s="61"/>
      <c r="CS426" s="61"/>
    </row>
    <row r="427" spans="19:97" s="4" customFormat="1"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  <c r="AV427" s="61"/>
      <c r="AW427" s="61"/>
      <c r="AX427" s="61"/>
      <c r="AY427" s="61"/>
      <c r="AZ427" s="61"/>
      <c r="BA427" s="61"/>
      <c r="BB427" s="61"/>
      <c r="BC427" s="61"/>
      <c r="BD427" s="61"/>
      <c r="BE427" s="61"/>
      <c r="BF427" s="61"/>
      <c r="BG427" s="61"/>
      <c r="BH427" s="61"/>
      <c r="BI427" s="61"/>
      <c r="BJ427" s="61"/>
      <c r="BK427" s="61"/>
      <c r="BL427" s="61"/>
      <c r="BM427" s="61"/>
      <c r="BN427" s="61"/>
      <c r="BO427" s="61"/>
      <c r="BP427" s="61"/>
      <c r="BQ427" s="61"/>
      <c r="BR427" s="61"/>
      <c r="BS427" s="61"/>
      <c r="BT427" s="61"/>
      <c r="BU427" s="61"/>
      <c r="BV427" s="61"/>
      <c r="BW427" s="61"/>
      <c r="BX427" s="61"/>
      <c r="BY427" s="61"/>
      <c r="BZ427" s="61"/>
      <c r="CA427" s="61"/>
      <c r="CB427" s="61"/>
      <c r="CC427" s="61"/>
      <c r="CD427" s="61"/>
      <c r="CE427" s="61"/>
      <c r="CF427" s="61"/>
      <c r="CG427" s="61"/>
      <c r="CH427" s="61"/>
      <c r="CI427" s="61"/>
      <c r="CJ427" s="61"/>
      <c r="CK427" s="61"/>
      <c r="CL427" s="61"/>
      <c r="CM427" s="61"/>
      <c r="CN427" s="61"/>
      <c r="CO427" s="61"/>
      <c r="CP427" s="61"/>
      <c r="CQ427" s="61"/>
      <c r="CR427" s="61"/>
      <c r="CS427" s="61"/>
    </row>
    <row r="428" spans="19:97" s="4" customFormat="1"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  <c r="AV428" s="61"/>
      <c r="AW428" s="61"/>
      <c r="AX428" s="61"/>
      <c r="AY428" s="61"/>
      <c r="AZ428" s="61"/>
      <c r="BA428" s="61"/>
      <c r="BB428" s="61"/>
      <c r="BC428" s="61"/>
      <c r="BD428" s="61"/>
      <c r="BE428" s="61"/>
      <c r="BF428" s="61"/>
      <c r="BG428" s="61"/>
      <c r="BH428" s="61"/>
      <c r="BI428" s="61"/>
      <c r="BJ428" s="61"/>
      <c r="BK428" s="61"/>
      <c r="BL428" s="61"/>
      <c r="BM428" s="61"/>
      <c r="BN428" s="61"/>
      <c r="BO428" s="61"/>
      <c r="BP428" s="61"/>
      <c r="BQ428" s="61"/>
      <c r="BR428" s="61"/>
      <c r="BS428" s="61"/>
      <c r="BT428" s="61"/>
      <c r="BU428" s="61"/>
      <c r="BV428" s="61"/>
      <c r="BW428" s="61"/>
      <c r="BX428" s="61"/>
      <c r="BY428" s="61"/>
      <c r="BZ428" s="61"/>
      <c r="CA428" s="61"/>
      <c r="CB428" s="61"/>
      <c r="CC428" s="61"/>
      <c r="CD428" s="61"/>
      <c r="CE428" s="61"/>
      <c r="CF428" s="61"/>
      <c r="CG428" s="61"/>
      <c r="CH428" s="61"/>
      <c r="CI428" s="61"/>
      <c r="CJ428" s="61"/>
      <c r="CK428" s="61"/>
      <c r="CL428" s="61"/>
      <c r="CM428" s="61"/>
      <c r="CN428" s="61"/>
      <c r="CO428" s="61"/>
      <c r="CP428" s="61"/>
      <c r="CQ428" s="61"/>
      <c r="CR428" s="61"/>
      <c r="CS428" s="61"/>
    </row>
    <row r="429" spans="19:97" s="4" customFormat="1"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  <c r="AV429" s="61"/>
      <c r="AW429" s="61"/>
      <c r="AX429" s="61"/>
      <c r="AY429" s="61"/>
      <c r="AZ429" s="61"/>
      <c r="BA429" s="61"/>
      <c r="BB429" s="61"/>
      <c r="BC429" s="61"/>
      <c r="BD429" s="61"/>
      <c r="BE429" s="61"/>
      <c r="BF429" s="61"/>
      <c r="BG429" s="61"/>
      <c r="BH429" s="61"/>
      <c r="BI429" s="61"/>
      <c r="BJ429" s="61"/>
      <c r="BK429" s="61"/>
      <c r="BL429" s="61"/>
      <c r="BM429" s="61"/>
      <c r="BN429" s="61"/>
      <c r="BO429" s="61"/>
      <c r="BP429" s="61"/>
      <c r="BQ429" s="61"/>
      <c r="BR429" s="61"/>
      <c r="BS429" s="61"/>
      <c r="BT429" s="61"/>
      <c r="BU429" s="61"/>
      <c r="BV429" s="61"/>
      <c r="BW429" s="61"/>
      <c r="BX429" s="61"/>
      <c r="BY429" s="61"/>
      <c r="BZ429" s="61"/>
      <c r="CA429" s="61"/>
      <c r="CB429" s="61"/>
      <c r="CC429" s="61"/>
      <c r="CD429" s="61"/>
      <c r="CE429" s="61"/>
      <c r="CF429" s="61"/>
      <c r="CG429" s="61"/>
      <c r="CH429" s="61"/>
      <c r="CI429" s="61"/>
      <c r="CJ429" s="61"/>
      <c r="CK429" s="61"/>
      <c r="CL429" s="61"/>
      <c r="CM429" s="61"/>
      <c r="CN429" s="61"/>
      <c r="CO429" s="61"/>
      <c r="CP429" s="61"/>
      <c r="CQ429" s="61"/>
      <c r="CR429" s="61"/>
      <c r="CS429" s="61"/>
    </row>
    <row r="430" spans="19:97" s="4" customFormat="1"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  <c r="AV430" s="61"/>
      <c r="AW430" s="61"/>
      <c r="AX430" s="61"/>
      <c r="AY430" s="61"/>
      <c r="AZ430" s="61"/>
      <c r="BA430" s="61"/>
      <c r="BB430" s="61"/>
      <c r="BC430" s="61"/>
      <c r="BD430" s="61"/>
      <c r="BE430" s="61"/>
      <c r="BF430" s="61"/>
      <c r="BG430" s="61"/>
      <c r="BH430" s="61"/>
      <c r="BI430" s="61"/>
      <c r="BJ430" s="61"/>
      <c r="BK430" s="61"/>
      <c r="BL430" s="61"/>
      <c r="BM430" s="61"/>
      <c r="BN430" s="61"/>
      <c r="BO430" s="61"/>
      <c r="BP430" s="61"/>
      <c r="BQ430" s="61"/>
      <c r="BR430" s="61"/>
      <c r="BS430" s="61"/>
      <c r="BT430" s="61"/>
      <c r="BU430" s="61"/>
      <c r="BV430" s="61"/>
      <c r="BW430" s="61"/>
      <c r="BX430" s="61"/>
      <c r="BY430" s="61"/>
      <c r="BZ430" s="61"/>
      <c r="CA430" s="61"/>
      <c r="CB430" s="61"/>
      <c r="CC430" s="61"/>
      <c r="CD430" s="61"/>
      <c r="CE430" s="61"/>
      <c r="CF430" s="61"/>
      <c r="CG430" s="61"/>
      <c r="CH430" s="61"/>
      <c r="CI430" s="61"/>
      <c r="CJ430" s="61"/>
      <c r="CK430" s="61"/>
      <c r="CL430" s="61"/>
      <c r="CM430" s="61"/>
      <c r="CN430" s="61"/>
      <c r="CO430" s="61"/>
      <c r="CP430" s="61"/>
      <c r="CQ430" s="61"/>
      <c r="CR430" s="61"/>
      <c r="CS430" s="61"/>
    </row>
    <row r="431" spans="19:97" s="4" customFormat="1"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  <c r="AV431" s="61"/>
      <c r="AW431" s="61"/>
      <c r="AX431" s="61"/>
      <c r="AY431" s="61"/>
      <c r="AZ431" s="61"/>
      <c r="BA431" s="61"/>
      <c r="BB431" s="61"/>
      <c r="BC431" s="61"/>
      <c r="BD431" s="61"/>
      <c r="BE431" s="61"/>
      <c r="BF431" s="61"/>
      <c r="BG431" s="61"/>
      <c r="BH431" s="61"/>
      <c r="BI431" s="61"/>
      <c r="BJ431" s="61"/>
      <c r="BK431" s="61"/>
      <c r="BL431" s="61"/>
      <c r="BM431" s="61"/>
      <c r="BN431" s="61"/>
      <c r="BO431" s="61"/>
      <c r="BP431" s="61"/>
      <c r="BQ431" s="61"/>
      <c r="BR431" s="61"/>
      <c r="BS431" s="61"/>
      <c r="BT431" s="61"/>
      <c r="BU431" s="61"/>
      <c r="BV431" s="61"/>
      <c r="BW431" s="61"/>
      <c r="BX431" s="61"/>
      <c r="BY431" s="61"/>
      <c r="BZ431" s="61"/>
      <c r="CA431" s="61"/>
      <c r="CB431" s="61"/>
      <c r="CC431" s="61"/>
      <c r="CD431" s="61"/>
      <c r="CE431" s="61"/>
      <c r="CF431" s="61"/>
      <c r="CG431" s="61"/>
      <c r="CH431" s="61"/>
      <c r="CI431" s="61"/>
      <c r="CJ431" s="61"/>
      <c r="CK431" s="61"/>
      <c r="CL431" s="61"/>
      <c r="CM431" s="61"/>
      <c r="CN431" s="61"/>
      <c r="CO431" s="61"/>
      <c r="CP431" s="61"/>
      <c r="CQ431" s="61"/>
      <c r="CR431" s="61"/>
      <c r="CS431" s="61"/>
    </row>
    <row r="432" spans="19:97" s="4" customFormat="1"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  <c r="AV432" s="61"/>
      <c r="AW432" s="61"/>
      <c r="AX432" s="61"/>
      <c r="AY432" s="61"/>
      <c r="AZ432" s="61"/>
      <c r="BA432" s="61"/>
      <c r="BB432" s="61"/>
      <c r="BC432" s="61"/>
      <c r="BD432" s="61"/>
      <c r="BE432" s="61"/>
      <c r="BF432" s="61"/>
      <c r="BG432" s="61"/>
      <c r="BH432" s="61"/>
      <c r="BI432" s="61"/>
      <c r="BJ432" s="61"/>
      <c r="BK432" s="61"/>
      <c r="BL432" s="61"/>
      <c r="BM432" s="61"/>
      <c r="BN432" s="61"/>
      <c r="BO432" s="61"/>
      <c r="BP432" s="61"/>
      <c r="BQ432" s="61"/>
      <c r="BR432" s="61"/>
      <c r="BS432" s="61"/>
      <c r="BT432" s="61"/>
      <c r="BU432" s="61"/>
      <c r="BV432" s="61"/>
      <c r="BW432" s="61"/>
      <c r="BX432" s="61"/>
      <c r="BY432" s="61"/>
      <c r="BZ432" s="61"/>
      <c r="CA432" s="61"/>
      <c r="CB432" s="61"/>
      <c r="CC432" s="61"/>
      <c r="CD432" s="61"/>
      <c r="CE432" s="61"/>
      <c r="CF432" s="61"/>
      <c r="CG432" s="61"/>
      <c r="CH432" s="61"/>
      <c r="CI432" s="61"/>
      <c r="CJ432" s="61"/>
      <c r="CK432" s="61"/>
      <c r="CL432" s="61"/>
      <c r="CM432" s="61"/>
      <c r="CN432" s="61"/>
      <c r="CO432" s="61"/>
      <c r="CP432" s="61"/>
      <c r="CQ432" s="61"/>
      <c r="CR432" s="61"/>
      <c r="CS432" s="61"/>
    </row>
    <row r="433" spans="19:97" s="4" customFormat="1"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  <c r="AV433" s="61"/>
      <c r="AW433" s="61"/>
      <c r="AX433" s="61"/>
      <c r="AY433" s="61"/>
      <c r="AZ433" s="61"/>
      <c r="BA433" s="61"/>
      <c r="BB433" s="61"/>
      <c r="BC433" s="61"/>
      <c r="BD433" s="61"/>
      <c r="BE433" s="61"/>
      <c r="BF433" s="61"/>
      <c r="BG433" s="61"/>
      <c r="BH433" s="61"/>
      <c r="BI433" s="61"/>
      <c r="BJ433" s="61"/>
      <c r="BK433" s="61"/>
      <c r="BL433" s="61"/>
      <c r="BM433" s="61"/>
      <c r="BN433" s="61"/>
      <c r="BO433" s="61"/>
      <c r="BP433" s="61"/>
      <c r="BQ433" s="61"/>
      <c r="BR433" s="61"/>
      <c r="BS433" s="61"/>
      <c r="BT433" s="61"/>
      <c r="BU433" s="61"/>
      <c r="BV433" s="61"/>
      <c r="BW433" s="61"/>
      <c r="BX433" s="61"/>
      <c r="BY433" s="61"/>
      <c r="BZ433" s="61"/>
      <c r="CA433" s="61"/>
      <c r="CB433" s="61"/>
      <c r="CC433" s="61"/>
      <c r="CD433" s="61"/>
      <c r="CE433" s="61"/>
      <c r="CF433" s="61"/>
      <c r="CG433" s="61"/>
      <c r="CH433" s="61"/>
      <c r="CI433" s="61"/>
      <c r="CJ433" s="61"/>
      <c r="CK433" s="61"/>
      <c r="CL433" s="61"/>
      <c r="CM433" s="61"/>
      <c r="CN433" s="61"/>
      <c r="CO433" s="61"/>
      <c r="CP433" s="61"/>
      <c r="CQ433" s="61"/>
      <c r="CR433" s="61"/>
      <c r="CS433" s="61"/>
    </row>
    <row r="434" spans="19:97" s="4" customFormat="1"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  <c r="AV434" s="61"/>
      <c r="AW434" s="61"/>
      <c r="AX434" s="61"/>
      <c r="AY434" s="61"/>
      <c r="AZ434" s="61"/>
      <c r="BA434" s="61"/>
      <c r="BB434" s="61"/>
      <c r="BC434" s="61"/>
      <c r="BD434" s="61"/>
      <c r="BE434" s="61"/>
      <c r="BF434" s="61"/>
      <c r="BG434" s="61"/>
      <c r="BH434" s="61"/>
      <c r="BI434" s="61"/>
      <c r="BJ434" s="61"/>
      <c r="BK434" s="61"/>
      <c r="BL434" s="61"/>
      <c r="BM434" s="61"/>
      <c r="BN434" s="61"/>
      <c r="BO434" s="61"/>
      <c r="BP434" s="61"/>
      <c r="BQ434" s="61"/>
      <c r="BR434" s="61"/>
      <c r="BS434" s="61"/>
      <c r="BT434" s="61"/>
      <c r="BU434" s="61"/>
      <c r="BV434" s="61"/>
      <c r="BW434" s="61"/>
      <c r="BX434" s="61"/>
      <c r="BY434" s="61"/>
      <c r="BZ434" s="61"/>
      <c r="CA434" s="61"/>
      <c r="CB434" s="61"/>
      <c r="CC434" s="61"/>
      <c r="CD434" s="61"/>
      <c r="CE434" s="61"/>
      <c r="CF434" s="61"/>
      <c r="CG434" s="61"/>
      <c r="CH434" s="61"/>
      <c r="CI434" s="61"/>
      <c r="CJ434" s="61"/>
      <c r="CK434" s="61"/>
      <c r="CL434" s="61"/>
      <c r="CM434" s="61"/>
      <c r="CN434" s="61"/>
      <c r="CO434" s="61"/>
      <c r="CP434" s="61"/>
      <c r="CQ434" s="61"/>
      <c r="CR434" s="61"/>
      <c r="CS434" s="61"/>
    </row>
    <row r="435" spans="19:97" s="4" customFormat="1"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  <c r="AV435" s="61"/>
      <c r="AW435" s="61"/>
      <c r="AX435" s="61"/>
      <c r="AY435" s="61"/>
      <c r="AZ435" s="61"/>
      <c r="BA435" s="61"/>
      <c r="BB435" s="61"/>
      <c r="BC435" s="61"/>
      <c r="BD435" s="61"/>
      <c r="BE435" s="61"/>
      <c r="BF435" s="61"/>
      <c r="BG435" s="61"/>
      <c r="BH435" s="61"/>
      <c r="BI435" s="61"/>
      <c r="BJ435" s="61"/>
      <c r="BK435" s="61"/>
      <c r="BL435" s="61"/>
      <c r="BM435" s="61"/>
      <c r="BN435" s="61"/>
      <c r="BO435" s="61"/>
      <c r="BP435" s="61"/>
      <c r="BQ435" s="61"/>
      <c r="BR435" s="61"/>
      <c r="BS435" s="61"/>
      <c r="BT435" s="61"/>
      <c r="BU435" s="61"/>
      <c r="BV435" s="61"/>
      <c r="BW435" s="61"/>
      <c r="BX435" s="61"/>
      <c r="BY435" s="61"/>
      <c r="BZ435" s="61"/>
      <c r="CA435" s="61"/>
      <c r="CB435" s="61"/>
      <c r="CC435" s="61"/>
      <c r="CD435" s="61"/>
      <c r="CE435" s="61"/>
      <c r="CF435" s="61"/>
      <c r="CG435" s="61"/>
      <c r="CH435" s="61"/>
      <c r="CI435" s="61"/>
      <c r="CJ435" s="61"/>
      <c r="CK435" s="61"/>
      <c r="CL435" s="61"/>
      <c r="CM435" s="61"/>
      <c r="CN435" s="61"/>
      <c r="CO435" s="61"/>
      <c r="CP435" s="61"/>
      <c r="CQ435" s="61"/>
      <c r="CR435" s="61"/>
      <c r="CS435" s="61"/>
    </row>
    <row r="436" spans="19:97" s="4" customFormat="1"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  <c r="AW436" s="61"/>
      <c r="AX436" s="61"/>
      <c r="AY436" s="61"/>
      <c r="AZ436" s="61"/>
      <c r="BA436" s="61"/>
      <c r="BB436" s="61"/>
      <c r="BC436" s="61"/>
      <c r="BD436" s="61"/>
      <c r="BE436" s="61"/>
      <c r="BF436" s="61"/>
      <c r="BG436" s="61"/>
      <c r="BH436" s="61"/>
      <c r="BI436" s="61"/>
      <c r="BJ436" s="61"/>
      <c r="BK436" s="61"/>
      <c r="BL436" s="61"/>
      <c r="BM436" s="61"/>
      <c r="BN436" s="61"/>
      <c r="BO436" s="61"/>
      <c r="BP436" s="61"/>
      <c r="BQ436" s="61"/>
      <c r="BR436" s="61"/>
      <c r="BS436" s="61"/>
      <c r="BT436" s="61"/>
      <c r="BU436" s="61"/>
      <c r="BV436" s="61"/>
      <c r="BW436" s="61"/>
      <c r="BX436" s="61"/>
      <c r="BY436" s="61"/>
      <c r="BZ436" s="61"/>
      <c r="CA436" s="61"/>
      <c r="CB436" s="61"/>
      <c r="CC436" s="61"/>
      <c r="CD436" s="61"/>
      <c r="CE436" s="61"/>
      <c r="CF436" s="61"/>
      <c r="CG436" s="61"/>
      <c r="CH436" s="61"/>
      <c r="CI436" s="61"/>
      <c r="CJ436" s="61"/>
      <c r="CK436" s="61"/>
      <c r="CL436" s="61"/>
      <c r="CM436" s="61"/>
      <c r="CN436" s="61"/>
      <c r="CO436" s="61"/>
      <c r="CP436" s="61"/>
      <c r="CQ436" s="61"/>
      <c r="CR436" s="61"/>
      <c r="CS436" s="61"/>
    </row>
    <row r="437" spans="19:97" s="4" customFormat="1"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  <c r="AV437" s="61"/>
      <c r="AW437" s="61"/>
      <c r="AX437" s="61"/>
      <c r="AY437" s="61"/>
      <c r="AZ437" s="61"/>
      <c r="BA437" s="61"/>
      <c r="BB437" s="61"/>
      <c r="BC437" s="61"/>
      <c r="BD437" s="61"/>
      <c r="BE437" s="61"/>
      <c r="BF437" s="61"/>
      <c r="BG437" s="61"/>
      <c r="BH437" s="61"/>
      <c r="BI437" s="61"/>
      <c r="BJ437" s="61"/>
      <c r="BK437" s="61"/>
      <c r="BL437" s="61"/>
      <c r="BM437" s="61"/>
      <c r="BN437" s="61"/>
      <c r="BO437" s="61"/>
      <c r="BP437" s="61"/>
      <c r="BQ437" s="61"/>
      <c r="BR437" s="61"/>
      <c r="BS437" s="61"/>
      <c r="BT437" s="61"/>
      <c r="BU437" s="61"/>
      <c r="BV437" s="61"/>
      <c r="BW437" s="61"/>
      <c r="BX437" s="61"/>
      <c r="BY437" s="61"/>
      <c r="BZ437" s="61"/>
      <c r="CA437" s="61"/>
      <c r="CB437" s="61"/>
      <c r="CC437" s="61"/>
      <c r="CD437" s="61"/>
      <c r="CE437" s="61"/>
      <c r="CF437" s="61"/>
      <c r="CG437" s="61"/>
      <c r="CH437" s="61"/>
      <c r="CI437" s="61"/>
      <c r="CJ437" s="61"/>
      <c r="CK437" s="61"/>
      <c r="CL437" s="61"/>
      <c r="CM437" s="61"/>
      <c r="CN437" s="61"/>
      <c r="CO437" s="61"/>
      <c r="CP437" s="61"/>
      <c r="CQ437" s="61"/>
      <c r="CR437" s="61"/>
      <c r="CS437" s="61"/>
    </row>
    <row r="438" spans="19:97" s="4" customFormat="1"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  <c r="AV438" s="61"/>
      <c r="AW438" s="61"/>
      <c r="AX438" s="61"/>
      <c r="AY438" s="61"/>
      <c r="AZ438" s="61"/>
      <c r="BA438" s="61"/>
      <c r="BB438" s="61"/>
      <c r="BC438" s="61"/>
      <c r="BD438" s="61"/>
      <c r="BE438" s="61"/>
      <c r="BF438" s="61"/>
      <c r="BG438" s="61"/>
      <c r="BH438" s="61"/>
      <c r="BI438" s="61"/>
      <c r="BJ438" s="61"/>
      <c r="BK438" s="61"/>
      <c r="BL438" s="61"/>
      <c r="BM438" s="61"/>
      <c r="BN438" s="61"/>
      <c r="BO438" s="61"/>
      <c r="BP438" s="61"/>
      <c r="BQ438" s="61"/>
      <c r="BR438" s="61"/>
      <c r="BS438" s="61"/>
      <c r="BT438" s="61"/>
      <c r="BU438" s="61"/>
      <c r="BV438" s="61"/>
      <c r="BW438" s="61"/>
      <c r="BX438" s="61"/>
      <c r="BY438" s="61"/>
      <c r="BZ438" s="61"/>
      <c r="CA438" s="61"/>
      <c r="CB438" s="61"/>
      <c r="CC438" s="61"/>
      <c r="CD438" s="61"/>
      <c r="CE438" s="61"/>
      <c r="CF438" s="61"/>
      <c r="CG438" s="61"/>
      <c r="CH438" s="61"/>
      <c r="CI438" s="61"/>
      <c r="CJ438" s="61"/>
      <c r="CK438" s="61"/>
      <c r="CL438" s="61"/>
      <c r="CM438" s="61"/>
      <c r="CN438" s="61"/>
      <c r="CO438" s="61"/>
      <c r="CP438" s="61"/>
      <c r="CQ438" s="61"/>
      <c r="CR438" s="61"/>
      <c r="CS438" s="61"/>
    </row>
    <row r="439" spans="19:97" s="4" customFormat="1"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  <c r="AV439" s="61"/>
      <c r="AW439" s="61"/>
      <c r="AX439" s="61"/>
      <c r="AY439" s="61"/>
      <c r="AZ439" s="61"/>
      <c r="BA439" s="61"/>
      <c r="BB439" s="61"/>
      <c r="BC439" s="61"/>
      <c r="BD439" s="61"/>
      <c r="BE439" s="61"/>
      <c r="BF439" s="61"/>
      <c r="BG439" s="61"/>
      <c r="BH439" s="61"/>
      <c r="BI439" s="61"/>
      <c r="BJ439" s="61"/>
      <c r="BK439" s="61"/>
      <c r="BL439" s="61"/>
      <c r="BM439" s="61"/>
      <c r="BN439" s="61"/>
      <c r="BO439" s="61"/>
      <c r="BP439" s="61"/>
      <c r="BQ439" s="61"/>
      <c r="BR439" s="61"/>
      <c r="BS439" s="61"/>
      <c r="BT439" s="61"/>
      <c r="BU439" s="61"/>
      <c r="BV439" s="61"/>
      <c r="BW439" s="61"/>
      <c r="BX439" s="61"/>
      <c r="BY439" s="61"/>
      <c r="BZ439" s="61"/>
      <c r="CA439" s="61"/>
      <c r="CB439" s="61"/>
      <c r="CC439" s="61"/>
      <c r="CD439" s="61"/>
      <c r="CE439" s="61"/>
      <c r="CF439" s="61"/>
      <c r="CG439" s="61"/>
      <c r="CH439" s="61"/>
      <c r="CI439" s="61"/>
      <c r="CJ439" s="61"/>
      <c r="CK439" s="61"/>
      <c r="CL439" s="61"/>
      <c r="CM439" s="61"/>
      <c r="CN439" s="61"/>
      <c r="CO439" s="61"/>
      <c r="CP439" s="61"/>
      <c r="CQ439" s="61"/>
      <c r="CR439" s="61"/>
      <c r="CS439" s="61"/>
    </row>
    <row r="440" spans="19:97" s="4" customFormat="1"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  <c r="AV440" s="61"/>
      <c r="AW440" s="61"/>
      <c r="AX440" s="61"/>
      <c r="AY440" s="61"/>
      <c r="AZ440" s="61"/>
      <c r="BA440" s="61"/>
      <c r="BB440" s="61"/>
      <c r="BC440" s="61"/>
      <c r="BD440" s="61"/>
      <c r="BE440" s="61"/>
      <c r="BF440" s="61"/>
      <c r="BG440" s="61"/>
      <c r="BH440" s="61"/>
      <c r="BI440" s="61"/>
      <c r="BJ440" s="61"/>
      <c r="BK440" s="61"/>
      <c r="BL440" s="61"/>
      <c r="BM440" s="61"/>
      <c r="BN440" s="61"/>
      <c r="BO440" s="61"/>
      <c r="BP440" s="61"/>
      <c r="BQ440" s="61"/>
      <c r="BR440" s="61"/>
      <c r="BS440" s="61"/>
      <c r="BT440" s="61"/>
      <c r="BU440" s="61"/>
      <c r="BV440" s="61"/>
      <c r="BW440" s="61"/>
      <c r="BX440" s="61"/>
      <c r="BY440" s="61"/>
      <c r="BZ440" s="61"/>
      <c r="CA440" s="61"/>
      <c r="CB440" s="61"/>
      <c r="CC440" s="61"/>
      <c r="CD440" s="61"/>
      <c r="CE440" s="61"/>
      <c r="CF440" s="61"/>
      <c r="CG440" s="61"/>
      <c r="CH440" s="61"/>
      <c r="CI440" s="61"/>
      <c r="CJ440" s="61"/>
      <c r="CK440" s="61"/>
      <c r="CL440" s="61"/>
      <c r="CM440" s="61"/>
      <c r="CN440" s="61"/>
      <c r="CO440" s="61"/>
      <c r="CP440" s="61"/>
      <c r="CQ440" s="61"/>
      <c r="CR440" s="61"/>
      <c r="CS440" s="61"/>
    </row>
    <row r="441" spans="19:97" s="4" customFormat="1"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  <c r="BL441" s="61"/>
      <c r="BM441" s="61"/>
      <c r="BN441" s="61"/>
      <c r="BO441" s="61"/>
      <c r="BP441" s="61"/>
      <c r="BQ441" s="61"/>
      <c r="BR441" s="61"/>
      <c r="BS441" s="61"/>
      <c r="BT441" s="61"/>
      <c r="BU441" s="61"/>
      <c r="BV441" s="61"/>
      <c r="BW441" s="61"/>
      <c r="BX441" s="61"/>
      <c r="BY441" s="61"/>
      <c r="BZ441" s="61"/>
      <c r="CA441" s="61"/>
      <c r="CB441" s="61"/>
      <c r="CC441" s="61"/>
      <c r="CD441" s="61"/>
      <c r="CE441" s="61"/>
      <c r="CF441" s="61"/>
      <c r="CG441" s="61"/>
      <c r="CH441" s="61"/>
      <c r="CI441" s="61"/>
      <c r="CJ441" s="61"/>
      <c r="CK441" s="61"/>
      <c r="CL441" s="61"/>
      <c r="CM441" s="61"/>
      <c r="CN441" s="61"/>
      <c r="CO441" s="61"/>
      <c r="CP441" s="61"/>
      <c r="CQ441" s="61"/>
      <c r="CR441" s="61"/>
      <c r="CS441" s="61"/>
    </row>
    <row r="442" spans="19:97" s="4" customFormat="1"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  <c r="AV442" s="61"/>
      <c r="AW442" s="61"/>
      <c r="AX442" s="61"/>
      <c r="AY442" s="61"/>
      <c r="AZ442" s="61"/>
      <c r="BA442" s="61"/>
      <c r="BB442" s="61"/>
      <c r="BC442" s="61"/>
      <c r="BD442" s="61"/>
      <c r="BE442" s="61"/>
      <c r="BF442" s="61"/>
      <c r="BG442" s="61"/>
      <c r="BH442" s="61"/>
      <c r="BI442" s="61"/>
      <c r="BJ442" s="61"/>
      <c r="BK442" s="61"/>
      <c r="BL442" s="61"/>
      <c r="BM442" s="61"/>
      <c r="BN442" s="61"/>
      <c r="BO442" s="61"/>
      <c r="BP442" s="61"/>
      <c r="BQ442" s="61"/>
      <c r="BR442" s="61"/>
      <c r="BS442" s="61"/>
      <c r="BT442" s="61"/>
      <c r="BU442" s="61"/>
      <c r="BV442" s="61"/>
      <c r="BW442" s="61"/>
      <c r="BX442" s="61"/>
      <c r="BY442" s="61"/>
      <c r="BZ442" s="61"/>
      <c r="CA442" s="61"/>
      <c r="CB442" s="61"/>
      <c r="CC442" s="61"/>
      <c r="CD442" s="61"/>
      <c r="CE442" s="61"/>
      <c r="CF442" s="61"/>
      <c r="CG442" s="61"/>
      <c r="CH442" s="61"/>
      <c r="CI442" s="61"/>
      <c r="CJ442" s="61"/>
      <c r="CK442" s="61"/>
      <c r="CL442" s="61"/>
      <c r="CM442" s="61"/>
      <c r="CN442" s="61"/>
      <c r="CO442" s="61"/>
      <c r="CP442" s="61"/>
      <c r="CQ442" s="61"/>
      <c r="CR442" s="61"/>
      <c r="CS442" s="61"/>
    </row>
    <row r="443" spans="19:97" s="4" customFormat="1"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  <c r="AV443" s="61"/>
      <c r="AW443" s="61"/>
      <c r="AX443" s="61"/>
      <c r="AY443" s="61"/>
      <c r="AZ443" s="61"/>
      <c r="BA443" s="61"/>
      <c r="BB443" s="61"/>
      <c r="BC443" s="61"/>
      <c r="BD443" s="61"/>
      <c r="BE443" s="61"/>
      <c r="BF443" s="61"/>
      <c r="BG443" s="61"/>
      <c r="BH443" s="61"/>
      <c r="BI443" s="61"/>
      <c r="BJ443" s="61"/>
      <c r="BK443" s="61"/>
      <c r="BL443" s="61"/>
      <c r="BM443" s="61"/>
      <c r="BN443" s="61"/>
      <c r="BO443" s="61"/>
      <c r="BP443" s="61"/>
      <c r="BQ443" s="61"/>
      <c r="BR443" s="61"/>
      <c r="BS443" s="61"/>
      <c r="BT443" s="61"/>
      <c r="BU443" s="61"/>
      <c r="BV443" s="61"/>
      <c r="BW443" s="61"/>
      <c r="BX443" s="61"/>
      <c r="BY443" s="61"/>
      <c r="BZ443" s="61"/>
      <c r="CA443" s="61"/>
      <c r="CB443" s="61"/>
      <c r="CC443" s="61"/>
      <c r="CD443" s="61"/>
      <c r="CE443" s="61"/>
      <c r="CF443" s="61"/>
      <c r="CG443" s="61"/>
      <c r="CH443" s="61"/>
      <c r="CI443" s="61"/>
      <c r="CJ443" s="61"/>
      <c r="CK443" s="61"/>
      <c r="CL443" s="61"/>
      <c r="CM443" s="61"/>
      <c r="CN443" s="61"/>
      <c r="CO443" s="61"/>
      <c r="CP443" s="61"/>
      <c r="CQ443" s="61"/>
      <c r="CR443" s="61"/>
      <c r="CS443" s="61"/>
    </row>
    <row r="444" spans="19:97" s="4" customFormat="1"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  <c r="AV444" s="61"/>
      <c r="AW444" s="61"/>
      <c r="AX444" s="61"/>
      <c r="AY444" s="61"/>
      <c r="AZ444" s="61"/>
      <c r="BA444" s="61"/>
      <c r="BB444" s="61"/>
      <c r="BC444" s="61"/>
      <c r="BD444" s="61"/>
      <c r="BE444" s="61"/>
      <c r="BF444" s="61"/>
      <c r="BG444" s="61"/>
      <c r="BH444" s="61"/>
      <c r="BI444" s="61"/>
      <c r="BJ444" s="61"/>
      <c r="BK444" s="61"/>
      <c r="BL444" s="61"/>
      <c r="BM444" s="61"/>
      <c r="BN444" s="61"/>
      <c r="BO444" s="61"/>
      <c r="BP444" s="61"/>
      <c r="BQ444" s="61"/>
      <c r="BR444" s="61"/>
      <c r="BS444" s="61"/>
      <c r="BT444" s="61"/>
      <c r="BU444" s="61"/>
      <c r="BV444" s="61"/>
      <c r="BW444" s="61"/>
      <c r="BX444" s="61"/>
      <c r="BY444" s="61"/>
      <c r="BZ444" s="61"/>
      <c r="CA444" s="61"/>
      <c r="CB444" s="61"/>
      <c r="CC444" s="61"/>
      <c r="CD444" s="61"/>
      <c r="CE444" s="61"/>
      <c r="CF444" s="61"/>
      <c r="CG444" s="61"/>
      <c r="CH444" s="61"/>
      <c r="CI444" s="61"/>
      <c r="CJ444" s="61"/>
      <c r="CK444" s="61"/>
      <c r="CL444" s="61"/>
      <c r="CM444" s="61"/>
      <c r="CN444" s="61"/>
      <c r="CO444" s="61"/>
      <c r="CP444" s="61"/>
      <c r="CQ444" s="61"/>
      <c r="CR444" s="61"/>
      <c r="CS444" s="61"/>
    </row>
    <row r="445" spans="19:97" s="4" customFormat="1"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  <c r="AV445" s="61"/>
      <c r="AW445" s="61"/>
      <c r="AX445" s="61"/>
      <c r="AY445" s="61"/>
      <c r="AZ445" s="61"/>
      <c r="BA445" s="61"/>
      <c r="BB445" s="61"/>
      <c r="BC445" s="61"/>
      <c r="BD445" s="61"/>
      <c r="BE445" s="61"/>
      <c r="BF445" s="61"/>
      <c r="BG445" s="61"/>
      <c r="BH445" s="61"/>
      <c r="BI445" s="61"/>
      <c r="BJ445" s="61"/>
      <c r="BK445" s="61"/>
      <c r="BL445" s="61"/>
      <c r="BM445" s="61"/>
      <c r="BN445" s="61"/>
      <c r="BO445" s="61"/>
      <c r="BP445" s="61"/>
      <c r="BQ445" s="61"/>
      <c r="BR445" s="61"/>
      <c r="BS445" s="61"/>
      <c r="BT445" s="61"/>
      <c r="BU445" s="61"/>
      <c r="BV445" s="61"/>
      <c r="BW445" s="61"/>
      <c r="BX445" s="61"/>
      <c r="BY445" s="61"/>
      <c r="BZ445" s="61"/>
      <c r="CA445" s="61"/>
      <c r="CB445" s="61"/>
      <c r="CC445" s="61"/>
      <c r="CD445" s="61"/>
      <c r="CE445" s="61"/>
      <c r="CF445" s="61"/>
      <c r="CG445" s="61"/>
      <c r="CH445" s="61"/>
      <c r="CI445" s="61"/>
      <c r="CJ445" s="61"/>
      <c r="CK445" s="61"/>
      <c r="CL445" s="61"/>
      <c r="CM445" s="61"/>
      <c r="CN445" s="61"/>
      <c r="CO445" s="61"/>
      <c r="CP445" s="61"/>
      <c r="CQ445" s="61"/>
      <c r="CR445" s="61"/>
      <c r="CS445" s="61"/>
    </row>
    <row r="446" spans="19:97" s="4" customFormat="1"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  <c r="AV446" s="61"/>
      <c r="AW446" s="61"/>
      <c r="AX446" s="61"/>
      <c r="AY446" s="61"/>
      <c r="AZ446" s="61"/>
      <c r="BA446" s="61"/>
      <c r="BB446" s="61"/>
      <c r="BC446" s="61"/>
      <c r="BD446" s="61"/>
      <c r="BE446" s="61"/>
      <c r="BF446" s="61"/>
      <c r="BG446" s="61"/>
      <c r="BH446" s="61"/>
      <c r="BI446" s="61"/>
      <c r="BJ446" s="61"/>
      <c r="BK446" s="61"/>
      <c r="BL446" s="61"/>
      <c r="BM446" s="61"/>
      <c r="BN446" s="61"/>
      <c r="BO446" s="61"/>
      <c r="BP446" s="61"/>
      <c r="BQ446" s="61"/>
      <c r="BR446" s="61"/>
      <c r="BS446" s="61"/>
      <c r="BT446" s="61"/>
      <c r="BU446" s="61"/>
      <c r="BV446" s="61"/>
      <c r="BW446" s="61"/>
      <c r="BX446" s="61"/>
      <c r="BY446" s="61"/>
      <c r="BZ446" s="61"/>
      <c r="CA446" s="61"/>
      <c r="CB446" s="61"/>
      <c r="CC446" s="61"/>
      <c r="CD446" s="61"/>
      <c r="CE446" s="61"/>
      <c r="CF446" s="61"/>
      <c r="CG446" s="61"/>
      <c r="CH446" s="61"/>
      <c r="CI446" s="61"/>
      <c r="CJ446" s="61"/>
      <c r="CK446" s="61"/>
      <c r="CL446" s="61"/>
      <c r="CM446" s="61"/>
      <c r="CN446" s="61"/>
      <c r="CO446" s="61"/>
      <c r="CP446" s="61"/>
      <c r="CQ446" s="61"/>
      <c r="CR446" s="61"/>
      <c r="CS446" s="61"/>
    </row>
    <row r="447" spans="19:97" s="4" customFormat="1"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  <c r="AV447" s="61"/>
      <c r="AW447" s="61"/>
      <c r="AX447" s="61"/>
      <c r="AY447" s="61"/>
      <c r="AZ447" s="61"/>
      <c r="BA447" s="61"/>
      <c r="BB447" s="61"/>
      <c r="BC447" s="61"/>
      <c r="BD447" s="61"/>
      <c r="BE447" s="61"/>
      <c r="BF447" s="61"/>
      <c r="BG447" s="61"/>
      <c r="BH447" s="61"/>
      <c r="BI447" s="61"/>
      <c r="BJ447" s="61"/>
      <c r="BK447" s="61"/>
      <c r="BL447" s="61"/>
      <c r="BM447" s="61"/>
      <c r="BN447" s="61"/>
      <c r="BO447" s="61"/>
      <c r="BP447" s="61"/>
      <c r="BQ447" s="61"/>
      <c r="BR447" s="61"/>
      <c r="BS447" s="61"/>
      <c r="BT447" s="61"/>
      <c r="BU447" s="61"/>
      <c r="BV447" s="61"/>
      <c r="BW447" s="61"/>
      <c r="BX447" s="61"/>
      <c r="BY447" s="61"/>
      <c r="BZ447" s="61"/>
      <c r="CA447" s="61"/>
      <c r="CB447" s="61"/>
      <c r="CC447" s="61"/>
      <c r="CD447" s="61"/>
      <c r="CE447" s="61"/>
      <c r="CF447" s="61"/>
      <c r="CG447" s="61"/>
      <c r="CH447" s="61"/>
      <c r="CI447" s="61"/>
      <c r="CJ447" s="61"/>
      <c r="CK447" s="61"/>
      <c r="CL447" s="61"/>
      <c r="CM447" s="61"/>
      <c r="CN447" s="61"/>
      <c r="CO447" s="61"/>
      <c r="CP447" s="61"/>
      <c r="CQ447" s="61"/>
      <c r="CR447" s="61"/>
      <c r="CS447" s="61"/>
    </row>
    <row r="448" spans="19:97" s="4" customFormat="1"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  <c r="AV448" s="61"/>
      <c r="AW448" s="61"/>
      <c r="AX448" s="61"/>
      <c r="AY448" s="61"/>
      <c r="AZ448" s="61"/>
      <c r="BA448" s="61"/>
      <c r="BB448" s="61"/>
      <c r="BC448" s="61"/>
      <c r="BD448" s="61"/>
      <c r="BE448" s="61"/>
      <c r="BF448" s="61"/>
      <c r="BG448" s="61"/>
      <c r="BH448" s="61"/>
      <c r="BI448" s="61"/>
      <c r="BJ448" s="61"/>
      <c r="BK448" s="61"/>
      <c r="BL448" s="61"/>
      <c r="BM448" s="61"/>
      <c r="BN448" s="61"/>
      <c r="BO448" s="61"/>
      <c r="BP448" s="61"/>
      <c r="BQ448" s="61"/>
      <c r="BR448" s="61"/>
      <c r="BS448" s="61"/>
      <c r="BT448" s="61"/>
      <c r="BU448" s="61"/>
      <c r="BV448" s="61"/>
      <c r="BW448" s="61"/>
      <c r="BX448" s="61"/>
      <c r="BY448" s="61"/>
      <c r="BZ448" s="61"/>
      <c r="CA448" s="61"/>
      <c r="CB448" s="61"/>
      <c r="CC448" s="61"/>
      <c r="CD448" s="61"/>
      <c r="CE448" s="61"/>
      <c r="CF448" s="61"/>
      <c r="CG448" s="61"/>
      <c r="CH448" s="61"/>
      <c r="CI448" s="61"/>
      <c r="CJ448" s="61"/>
      <c r="CK448" s="61"/>
      <c r="CL448" s="61"/>
      <c r="CM448" s="61"/>
      <c r="CN448" s="61"/>
      <c r="CO448" s="61"/>
      <c r="CP448" s="61"/>
      <c r="CQ448" s="61"/>
      <c r="CR448" s="61"/>
      <c r="CS448" s="61"/>
    </row>
    <row r="449" spans="19:97" s="4" customFormat="1"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  <c r="AV449" s="61"/>
      <c r="AW449" s="61"/>
      <c r="AX449" s="61"/>
      <c r="AY449" s="61"/>
      <c r="AZ449" s="61"/>
      <c r="BA449" s="61"/>
      <c r="BB449" s="61"/>
      <c r="BC449" s="61"/>
      <c r="BD449" s="61"/>
      <c r="BE449" s="61"/>
      <c r="BF449" s="61"/>
      <c r="BG449" s="61"/>
      <c r="BH449" s="61"/>
      <c r="BI449" s="61"/>
      <c r="BJ449" s="61"/>
      <c r="BK449" s="61"/>
      <c r="BL449" s="61"/>
      <c r="BM449" s="61"/>
      <c r="BN449" s="61"/>
      <c r="BO449" s="61"/>
      <c r="BP449" s="61"/>
      <c r="BQ449" s="61"/>
      <c r="BR449" s="61"/>
      <c r="BS449" s="61"/>
      <c r="BT449" s="61"/>
      <c r="BU449" s="61"/>
      <c r="BV449" s="61"/>
      <c r="BW449" s="61"/>
      <c r="BX449" s="61"/>
      <c r="BY449" s="61"/>
      <c r="BZ449" s="61"/>
      <c r="CA449" s="61"/>
      <c r="CB449" s="61"/>
      <c r="CC449" s="61"/>
      <c r="CD449" s="61"/>
      <c r="CE449" s="61"/>
      <c r="CF449" s="61"/>
      <c r="CG449" s="61"/>
      <c r="CH449" s="61"/>
      <c r="CI449" s="61"/>
      <c r="CJ449" s="61"/>
      <c r="CK449" s="61"/>
      <c r="CL449" s="61"/>
      <c r="CM449" s="61"/>
      <c r="CN449" s="61"/>
      <c r="CO449" s="61"/>
      <c r="CP449" s="61"/>
      <c r="CQ449" s="61"/>
      <c r="CR449" s="61"/>
      <c r="CS449" s="61"/>
    </row>
    <row r="450" spans="19:97" s="4" customFormat="1"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  <c r="AV450" s="61"/>
      <c r="AW450" s="61"/>
      <c r="AX450" s="61"/>
      <c r="AY450" s="61"/>
      <c r="AZ450" s="61"/>
      <c r="BA450" s="61"/>
      <c r="BB450" s="61"/>
      <c r="BC450" s="61"/>
      <c r="BD450" s="61"/>
      <c r="BE450" s="61"/>
      <c r="BF450" s="61"/>
      <c r="BG450" s="61"/>
      <c r="BH450" s="61"/>
      <c r="BI450" s="61"/>
      <c r="BJ450" s="61"/>
      <c r="BK450" s="61"/>
      <c r="BL450" s="61"/>
      <c r="BM450" s="61"/>
      <c r="BN450" s="61"/>
      <c r="BO450" s="61"/>
      <c r="BP450" s="61"/>
      <c r="BQ450" s="61"/>
      <c r="BR450" s="61"/>
      <c r="BS450" s="61"/>
      <c r="BT450" s="61"/>
      <c r="BU450" s="61"/>
      <c r="BV450" s="61"/>
      <c r="BW450" s="61"/>
      <c r="BX450" s="61"/>
      <c r="BY450" s="61"/>
      <c r="BZ450" s="61"/>
      <c r="CA450" s="61"/>
      <c r="CB450" s="61"/>
      <c r="CC450" s="61"/>
      <c r="CD450" s="61"/>
      <c r="CE450" s="61"/>
      <c r="CF450" s="61"/>
      <c r="CG450" s="61"/>
      <c r="CH450" s="61"/>
      <c r="CI450" s="61"/>
      <c r="CJ450" s="61"/>
      <c r="CK450" s="61"/>
      <c r="CL450" s="61"/>
      <c r="CM450" s="61"/>
      <c r="CN450" s="61"/>
      <c r="CO450" s="61"/>
      <c r="CP450" s="61"/>
      <c r="CQ450" s="61"/>
      <c r="CR450" s="61"/>
      <c r="CS450" s="61"/>
    </row>
    <row r="451" spans="19:97" s="4" customFormat="1"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  <c r="AW451" s="61"/>
      <c r="AX451" s="61"/>
      <c r="AY451" s="61"/>
      <c r="AZ451" s="61"/>
      <c r="BA451" s="61"/>
      <c r="BB451" s="61"/>
      <c r="BC451" s="61"/>
      <c r="BD451" s="61"/>
      <c r="BE451" s="61"/>
      <c r="BF451" s="61"/>
      <c r="BG451" s="61"/>
      <c r="BH451" s="61"/>
      <c r="BI451" s="61"/>
      <c r="BJ451" s="61"/>
      <c r="BK451" s="61"/>
      <c r="BL451" s="61"/>
      <c r="BM451" s="61"/>
      <c r="BN451" s="61"/>
      <c r="BO451" s="61"/>
      <c r="BP451" s="61"/>
      <c r="BQ451" s="61"/>
      <c r="BR451" s="61"/>
      <c r="BS451" s="61"/>
      <c r="BT451" s="61"/>
      <c r="BU451" s="61"/>
      <c r="BV451" s="61"/>
      <c r="BW451" s="61"/>
      <c r="BX451" s="61"/>
      <c r="BY451" s="61"/>
      <c r="BZ451" s="61"/>
      <c r="CA451" s="61"/>
      <c r="CB451" s="61"/>
      <c r="CC451" s="61"/>
      <c r="CD451" s="61"/>
      <c r="CE451" s="61"/>
      <c r="CF451" s="61"/>
      <c r="CG451" s="61"/>
      <c r="CH451" s="61"/>
      <c r="CI451" s="61"/>
      <c r="CJ451" s="61"/>
      <c r="CK451" s="61"/>
      <c r="CL451" s="61"/>
      <c r="CM451" s="61"/>
      <c r="CN451" s="61"/>
      <c r="CO451" s="61"/>
      <c r="CP451" s="61"/>
      <c r="CQ451" s="61"/>
      <c r="CR451" s="61"/>
      <c r="CS451" s="61"/>
    </row>
    <row r="452" spans="19:97" s="4" customFormat="1"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  <c r="AV452" s="61"/>
      <c r="AW452" s="61"/>
      <c r="AX452" s="61"/>
      <c r="AY452" s="61"/>
      <c r="AZ452" s="61"/>
      <c r="BA452" s="61"/>
      <c r="BB452" s="61"/>
      <c r="BC452" s="61"/>
      <c r="BD452" s="61"/>
      <c r="BE452" s="61"/>
      <c r="BF452" s="61"/>
      <c r="BG452" s="61"/>
      <c r="BH452" s="61"/>
      <c r="BI452" s="61"/>
      <c r="BJ452" s="61"/>
      <c r="BK452" s="61"/>
      <c r="BL452" s="61"/>
      <c r="BM452" s="61"/>
      <c r="BN452" s="61"/>
      <c r="BO452" s="61"/>
      <c r="BP452" s="61"/>
      <c r="BQ452" s="61"/>
      <c r="BR452" s="61"/>
      <c r="BS452" s="61"/>
      <c r="BT452" s="61"/>
      <c r="BU452" s="61"/>
      <c r="BV452" s="61"/>
      <c r="BW452" s="61"/>
      <c r="BX452" s="61"/>
      <c r="BY452" s="61"/>
      <c r="BZ452" s="61"/>
      <c r="CA452" s="61"/>
      <c r="CB452" s="61"/>
      <c r="CC452" s="61"/>
      <c r="CD452" s="61"/>
      <c r="CE452" s="61"/>
      <c r="CF452" s="61"/>
      <c r="CG452" s="61"/>
      <c r="CH452" s="61"/>
      <c r="CI452" s="61"/>
      <c r="CJ452" s="61"/>
      <c r="CK452" s="61"/>
      <c r="CL452" s="61"/>
      <c r="CM452" s="61"/>
      <c r="CN452" s="61"/>
      <c r="CO452" s="61"/>
      <c r="CP452" s="61"/>
      <c r="CQ452" s="61"/>
      <c r="CR452" s="61"/>
      <c r="CS452" s="61"/>
    </row>
    <row r="453" spans="19:97" s="4" customFormat="1"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  <c r="AW453" s="61"/>
      <c r="AX453" s="61"/>
      <c r="AY453" s="61"/>
      <c r="AZ453" s="61"/>
      <c r="BA453" s="61"/>
      <c r="BB453" s="61"/>
      <c r="BC453" s="61"/>
      <c r="BD453" s="61"/>
      <c r="BE453" s="61"/>
      <c r="BF453" s="61"/>
      <c r="BG453" s="61"/>
      <c r="BH453" s="61"/>
      <c r="BI453" s="61"/>
      <c r="BJ453" s="61"/>
      <c r="BK453" s="61"/>
      <c r="BL453" s="61"/>
      <c r="BM453" s="61"/>
      <c r="BN453" s="61"/>
      <c r="BO453" s="61"/>
      <c r="BP453" s="61"/>
      <c r="BQ453" s="61"/>
      <c r="BR453" s="61"/>
      <c r="BS453" s="61"/>
      <c r="BT453" s="61"/>
      <c r="BU453" s="61"/>
      <c r="BV453" s="61"/>
      <c r="BW453" s="61"/>
      <c r="BX453" s="61"/>
      <c r="BY453" s="61"/>
      <c r="BZ453" s="61"/>
      <c r="CA453" s="61"/>
      <c r="CB453" s="61"/>
      <c r="CC453" s="61"/>
      <c r="CD453" s="61"/>
      <c r="CE453" s="61"/>
      <c r="CF453" s="61"/>
      <c r="CG453" s="61"/>
      <c r="CH453" s="61"/>
      <c r="CI453" s="61"/>
      <c r="CJ453" s="61"/>
      <c r="CK453" s="61"/>
      <c r="CL453" s="61"/>
      <c r="CM453" s="61"/>
      <c r="CN453" s="61"/>
      <c r="CO453" s="61"/>
      <c r="CP453" s="61"/>
      <c r="CQ453" s="61"/>
      <c r="CR453" s="61"/>
      <c r="CS453" s="61"/>
    </row>
    <row r="454" spans="19:97" s="4" customFormat="1"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  <c r="AV454" s="61"/>
      <c r="AW454" s="61"/>
      <c r="AX454" s="61"/>
      <c r="AY454" s="61"/>
      <c r="AZ454" s="61"/>
      <c r="BA454" s="61"/>
      <c r="BB454" s="61"/>
      <c r="BC454" s="61"/>
      <c r="BD454" s="61"/>
      <c r="BE454" s="61"/>
      <c r="BF454" s="61"/>
      <c r="BG454" s="61"/>
      <c r="BH454" s="61"/>
      <c r="BI454" s="61"/>
      <c r="BJ454" s="61"/>
      <c r="BK454" s="61"/>
      <c r="BL454" s="61"/>
      <c r="BM454" s="61"/>
      <c r="BN454" s="61"/>
      <c r="BO454" s="61"/>
      <c r="BP454" s="61"/>
      <c r="BQ454" s="61"/>
      <c r="BR454" s="61"/>
      <c r="BS454" s="61"/>
      <c r="BT454" s="61"/>
      <c r="BU454" s="61"/>
      <c r="BV454" s="61"/>
      <c r="BW454" s="61"/>
      <c r="BX454" s="61"/>
      <c r="BY454" s="61"/>
      <c r="BZ454" s="61"/>
      <c r="CA454" s="61"/>
      <c r="CB454" s="61"/>
      <c r="CC454" s="61"/>
      <c r="CD454" s="61"/>
      <c r="CE454" s="61"/>
      <c r="CF454" s="61"/>
      <c r="CG454" s="61"/>
      <c r="CH454" s="61"/>
      <c r="CI454" s="61"/>
      <c r="CJ454" s="61"/>
      <c r="CK454" s="61"/>
      <c r="CL454" s="61"/>
      <c r="CM454" s="61"/>
      <c r="CN454" s="61"/>
      <c r="CO454" s="61"/>
      <c r="CP454" s="61"/>
      <c r="CQ454" s="61"/>
      <c r="CR454" s="61"/>
      <c r="CS454" s="61"/>
    </row>
    <row r="455" spans="19:97" s="4" customFormat="1"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  <c r="AV455" s="61"/>
      <c r="AW455" s="61"/>
      <c r="AX455" s="61"/>
      <c r="AY455" s="61"/>
      <c r="AZ455" s="61"/>
      <c r="BA455" s="61"/>
      <c r="BB455" s="61"/>
      <c r="BC455" s="61"/>
      <c r="BD455" s="61"/>
      <c r="BE455" s="61"/>
      <c r="BF455" s="61"/>
      <c r="BG455" s="61"/>
      <c r="BH455" s="61"/>
      <c r="BI455" s="61"/>
      <c r="BJ455" s="61"/>
      <c r="BK455" s="61"/>
      <c r="BL455" s="61"/>
      <c r="BM455" s="61"/>
      <c r="BN455" s="61"/>
      <c r="BO455" s="61"/>
      <c r="BP455" s="61"/>
      <c r="BQ455" s="61"/>
      <c r="BR455" s="61"/>
      <c r="BS455" s="61"/>
      <c r="BT455" s="61"/>
      <c r="BU455" s="61"/>
      <c r="BV455" s="61"/>
      <c r="BW455" s="61"/>
      <c r="BX455" s="61"/>
      <c r="BY455" s="61"/>
      <c r="BZ455" s="61"/>
      <c r="CA455" s="61"/>
      <c r="CB455" s="61"/>
      <c r="CC455" s="61"/>
      <c r="CD455" s="61"/>
      <c r="CE455" s="61"/>
      <c r="CF455" s="61"/>
      <c r="CG455" s="61"/>
      <c r="CH455" s="61"/>
      <c r="CI455" s="61"/>
      <c r="CJ455" s="61"/>
      <c r="CK455" s="61"/>
      <c r="CL455" s="61"/>
      <c r="CM455" s="61"/>
      <c r="CN455" s="61"/>
      <c r="CO455" s="61"/>
      <c r="CP455" s="61"/>
      <c r="CQ455" s="61"/>
      <c r="CR455" s="61"/>
      <c r="CS455" s="61"/>
    </row>
    <row r="456" spans="19:97" s="4" customFormat="1"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  <c r="AV456" s="61"/>
      <c r="AW456" s="61"/>
      <c r="AX456" s="61"/>
      <c r="AY456" s="61"/>
      <c r="AZ456" s="61"/>
      <c r="BA456" s="61"/>
      <c r="BB456" s="61"/>
      <c r="BC456" s="61"/>
      <c r="BD456" s="61"/>
      <c r="BE456" s="61"/>
      <c r="BF456" s="61"/>
      <c r="BG456" s="61"/>
      <c r="BH456" s="61"/>
      <c r="BI456" s="61"/>
      <c r="BJ456" s="61"/>
      <c r="BK456" s="61"/>
      <c r="BL456" s="61"/>
      <c r="BM456" s="61"/>
      <c r="BN456" s="61"/>
      <c r="BO456" s="61"/>
      <c r="BP456" s="61"/>
      <c r="BQ456" s="61"/>
      <c r="BR456" s="61"/>
      <c r="BS456" s="61"/>
      <c r="BT456" s="61"/>
      <c r="BU456" s="61"/>
      <c r="BV456" s="61"/>
      <c r="BW456" s="61"/>
      <c r="BX456" s="61"/>
      <c r="BY456" s="61"/>
      <c r="BZ456" s="61"/>
      <c r="CA456" s="61"/>
      <c r="CB456" s="61"/>
      <c r="CC456" s="61"/>
      <c r="CD456" s="61"/>
      <c r="CE456" s="61"/>
      <c r="CF456" s="61"/>
      <c r="CG456" s="61"/>
      <c r="CH456" s="61"/>
      <c r="CI456" s="61"/>
      <c r="CJ456" s="61"/>
      <c r="CK456" s="61"/>
      <c r="CL456" s="61"/>
      <c r="CM456" s="61"/>
      <c r="CN456" s="61"/>
      <c r="CO456" s="61"/>
      <c r="CP456" s="61"/>
      <c r="CQ456" s="61"/>
      <c r="CR456" s="61"/>
      <c r="CS456" s="61"/>
    </row>
    <row r="457" spans="19:97" s="4" customFormat="1"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  <c r="AV457" s="61"/>
      <c r="AW457" s="61"/>
      <c r="AX457" s="61"/>
      <c r="AY457" s="61"/>
      <c r="AZ457" s="61"/>
      <c r="BA457" s="61"/>
      <c r="BB457" s="61"/>
      <c r="BC457" s="61"/>
      <c r="BD457" s="61"/>
      <c r="BE457" s="61"/>
      <c r="BF457" s="61"/>
      <c r="BG457" s="61"/>
      <c r="BH457" s="61"/>
      <c r="BI457" s="61"/>
      <c r="BJ457" s="61"/>
      <c r="BK457" s="61"/>
      <c r="BL457" s="61"/>
      <c r="BM457" s="61"/>
      <c r="BN457" s="61"/>
      <c r="BO457" s="61"/>
      <c r="BP457" s="61"/>
      <c r="BQ457" s="61"/>
      <c r="BR457" s="61"/>
      <c r="BS457" s="61"/>
      <c r="BT457" s="61"/>
      <c r="BU457" s="61"/>
      <c r="BV457" s="61"/>
      <c r="BW457" s="61"/>
      <c r="BX457" s="61"/>
      <c r="BY457" s="61"/>
      <c r="BZ457" s="61"/>
      <c r="CA457" s="61"/>
      <c r="CB457" s="61"/>
      <c r="CC457" s="61"/>
      <c r="CD457" s="61"/>
      <c r="CE457" s="61"/>
      <c r="CF457" s="61"/>
      <c r="CG457" s="61"/>
      <c r="CH457" s="61"/>
      <c r="CI457" s="61"/>
      <c r="CJ457" s="61"/>
      <c r="CK457" s="61"/>
      <c r="CL457" s="61"/>
      <c r="CM457" s="61"/>
      <c r="CN457" s="61"/>
      <c r="CO457" s="61"/>
      <c r="CP457" s="61"/>
      <c r="CQ457" s="61"/>
      <c r="CR457" s="61"/>
      <c r="CS457" s="61"/>
    </row>
    <row r="458" spans="19:97" s="4" customFormat="1"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  <c r="AV458" s="61"/>
      <c r="AW458" s="61"/>
      <c r="AX458" s="61"/>
      <c r="AY458" s="61"/>
      <c r="AZ458" s="61"/>
      <c r="BA458" s="61"/>
      <c r="BB458" s="61"/>
      <c r="BC458" s="61"/>
      <c r="BD458" s="61"/>
      <c r="BE458" s="61"/>
      <c r="BF458" s="61"/>
      <c r="BG458" s="61"/>
      <c r="BH458" s="61"/>
      <c r="BI458" s="61"/>
      <c r="BJ458" s="61"/>
      <c r="BK458" s="61"/>
      <c r="BL458" s="61"/>
      <c r="BM458" s="61"/>
      <c r="BN458" s="61"/>
      <c r="BO458" s="61"/>
      <c r="BP458" s="61"/>
      <c r="BQ458" s="61"/>
      <c r="BR458" s="61"/>
      <c r="BS458" s="61"/>
      <c r="BT458" s="61"/>
      <c r="BU458" s="61"/>
      <c r="BV458" s="61"/>
      <c r="BW458" s="61"/>
      <c r="BX458" s="61"/>
      <c r="BY458" s="61"/>
      <c r="BZ458" s="61"/>
      <c r="CA458" s="61"/>
      <c r="CB458" s="61"/>
      <c r="CC458" s="61"/>
      <c r="CD458" s="61"/>
      <c r="CE458" s="61"/>
      <c r="CF458" s="61"/>
      <c r="CG458" s="61"/>
      <c r="CH458" s="61"/>
      <c r="CI458" s="61"/>
      <c r="CJ458" s="61"/>
      <c r="CK458" s="61"/>
      <c r="CL458" s="61"/>
      <c r="CM458" s="61"/>
      <c r="CN458" s="61"/>
      <c r="CO458" s="61"/>
      <c r="CP458" s="61"/>
      <c r="CQ458" s="61"/>
      <c r="CR458" s="61"/>
      <c r="CS458" s="61"/>
    </row>
    <row r="459" spans="19:97" s="4" customFormat="1"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  <c r="AV459" s="61"/>
      <c r="AW459" s="61"/>
      <c r="AX459" s="61"/>
      <c r="AY459" s="61"/>
      <c r="AZ459" s="61"/>
      <c r="BA459" s="61"/>
      <c r="BB459" s="61"/>
      <c r="BC459" s="61"/>
      <c r="BD459" s="61"/>
      <c r="BE459" s="61"/>
      <c r="BF459" s="61"/>
      <c r="BG459" s="61"/>
      <c r="BH459" s="61"/>
      <c r="BI459" s="61"/>
      <c r="BJ459" s="61"/>
      <c r="BK459" s="61"/>
      <c r="BL459" s="61"/>
      <c r="BM459" s="61"/>
      <c r="BN459" s="61"/>
      <c r="BO459" s="61"/>
      <c r="BP459" s="61"/>
      <c r="BQ459" s="61"/>
      <c r="BR459" s="61"/>
      <c r="BS459" s="61"/>
      <c r="BT459" s="61"/>
      <c r="BU459" s="61"/>
      <c r="BV459" s="61"/>
      <c r="BW459" s="61"/>
      <c r="BX459" s="61"/>
      <c r="BY459" s="61"/>
      <c r="BZ459" s="61"/>
      <c r="CA459" s="61"/>
      <c r="CB459" s="61"/>
      <c r="CC459" s="61"/>
      <c r="CD459" s="61"/>
      <c r="CE459" s="61"/>
      <c r="CF459" s="61"/>
      <c r="CG459" s="61"/>
      <c r="CH459" s="61"/>
      <c r="CI459" s="61"/>
      <c r="CJ459" s="61"/>
      <c r="CK459" s="61"/>
      <c r="CL459" s="61"/>
      <c r="CM459" s="61"/>
      <c r="CN459" s="61"/>
      <c r="CO459" s="61"/>
      <c r="CP459" s="61"/>
      <c r="CQ459" s="61"/>
      <c r="CR459" s="61"/>
      <c r="CS459" s="61"/>
    </row>
    <row r="460" spans="19:97" s="4" customFormat="1"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  <c r="AV460" s="61"/>
      <c r="AW460" s="61"/>
      <c r="AX460" s="61"/>
      <c r="AY460" s="61"/>
      <c r="AZ460" s="61"/>
      <c r="BA460" s="61"/>
      <c r="BB460" s="61"/>
      <c r="BC460" s="61"/>
      <c r="BD460" s="61"/>
      <c r="BE460" s="61"/>
      <c r="BF460" s="61"/>
      <c r="BG460" s="61"/>
      <c r="BH460" s="61"/>
      <c r="BI460" s="61"/>
      <c r="BJ460" s="61"/>
      <c r="BK460" s="61"/>
      <c r="BL460" s="61"/>
      <c r="BM460" s="61"/>
      <c r="BN460" s="61"/>
      <c r="BO460" s="61"/>
      <c r="BP460" s="61"/>
      <c r="BQ460" s="61"/>
      <c r="BR460" s="61"/>
      <c r="BS460" s="61"/>
      <c r="BT460" s="61"/>
      <c r="BU460" s="61"/>
      <c r="BV460" s="61"/>
      <c r="BW460" s="61"/>
      <c r="BX460" s="61"/>
      <c r="BY460" s="61"/>
      <c r="BZ460" s="61"/>
      <c r="CA460" s="61"/>
      <c r="CB460" s="61"/>
      <c r="CC460" s="61"/>
      <c r="CD460" s="61"/>
      <c r="CE460" s="61"/>
      <c r="CF460" s="61"/>
      <c r="CG460" s="61"/>
      <c r="CH460" s="61"/>
      <c r="CI460" s="61"/>
      <c r="CJ460" s="61"/>
      <c r="CK460" s="61"/>
      <c r="CL460" s="61"/>
      <c r="CM460" s="61"/>
      <c r="CN460" s="61"/>
      <c r="CO460" s="61"/>
      <c r="CP460" s="61"/>
      <c r="CQ460" s="61"/>
      <c r="CR460" s="61"/>
      <c r="CS460" s="61"/>
    </row>
    <row r="461" spans="19:97" s="4" customFormat="1"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  <c r="AV461" s="61"/>
      <c r="AW461" s="61"/>
      <c r="AX461" s="61"/>
      <c r="AY461" s="61"/>
      <c r="AZ461" s="61"/>
      <c r="BA461" s="61"/>
      <c r="BB461" s="61"/>
      <c r="BC461" s="61"/>
      <c r="BD461" s="61"/>
      <c r="BE461" s="61"/>
      <c r="BF461" s="61"/>
      <c r="BG461" s="61"/>
      <c r="BH461" s="61"/>
      <c r="BI461" s="61"/>
      <c r="BJ461" s="61"/>
      <c r="BK461" s="61"/>
      <c r="BL461" s="61"/>
      <c r="BM461" s="61"/>
      <c r="BN461" s="61"/>
      <c r="BO461" s="61"/>
      <c r="BP461" s="61"/>
      <c r="BQ461" s="61"/>
      <c r="BR461" s="61"/>
      <c r="BS461" s="61"/>
      <c r="BT461" s="61"/>
      <c r="BU461" s="61"/>
      <c r="BV461" s="61"/>
      <c r="BW461" s="61"/>
      <c r="BX461" s="61"/>
      <c r="BY461" s="61"/>
      <c r="BZ461" s="61"/>
      <c r="CA461" s="61"/>
      <c r="CB461" s="61"/>
      <c r="CC461" s="61"/>
      <c r="CD461" s="61"/>
      <c r="CE461" s="61"/>
      <c r="CF461" s="61"/>
      <c r="CG461" s="61"/>
      <c r="CH461" s="61"/>
      <c r="CI461" s="61"/>
      <c r="CJ461" s="61"/>
      <c r="CK461" s="61"/>
      <c r="CL461" s="61"/>
      <c r="CM461" s="61"/>
      <c r="CN461" s="61"/>
      <c r="CO461" s="61"/>
      <c r="CP461" s="61"/>
      <c r="CQ461" s="61"/>
      <c r="CR461" s="61"/>
      <c r="CS461" s="61"/>
    </row>
    <row r="462" spans="19:97" s="4" customFormat="1"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  <c r="AV462" s="61"/>
      <c r="AW462" s="61"/>
      <c r="AX462" s="61"/>
      <c r="AY462" s="61"/>
      <c r="AZ462" s="61"/>
      <c r="BA462" s="61"/>
      <c r="BB462" s="61"/>
      <c r="BC462" s="61"/>
      <c r="BD462" s="61"/>
      <c r="BE462" s="61"/>
      <c r="BF462" s="61"/>
      <c r="BG462" s="61"/>
      <c r="BH462" s="61"/>
      <c r="BI462" s="61"/>
      <c r="BJ462" s="61"/>
      <c r="BK462" s="61"/>
      <c r="BL462" s="61"/>
      <c r="BM462" s="61"/>
      <c r="BN462" s="61"/>
      <c r="BO462" s="61"/>
      <c r="BP462" s="61"/>
      <c r="BQ462" s="61"/>
      <c r="BR462" s="61"/>
      <c r="BS462" s="61"/>
      <c r="BT462" s="61"/>
      <c r="BU462" s="61"/>
      <c r="BV462" s="61"/>
      <c r="BW462" s="61"/>
      <c r="BX462" s="61"/>
      <c r="BY462" s="61"/>
      <c r="BZ462" s="61"/>
      <c r="CA462" s="61"/>
      <c r="CB462" s="61"/>
      <c r="CC462" s="61"/>
      <c r="CD462" s="61"/>
      <c r="CE462" s="61"/>
      <c r="CF462" s="61"/>
      <c r="CG462" s="61"/>
      <c r="CH462" s="61"/>
      <c r="CI462" s="61"/>
      <c r="CJ462" s="61"/>
      <c r="CK462" s="61"/>
      <c r="CL462" s="61"/>
      <c r="CM462" s="61"/>
      <c r="CN462" s="61"/>
      <c r="CO462" s="61"/>
      <c r="CP462" s="61"/>
      <c r="CQ462" s="61"/>
      <c r="CR462" s="61"/>
      <c r="CS462" s="61"/>
    </row>
    <row r="463" spans="19:97" s="4" customFormat="1"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  <c r="AW463" s="61"/>
      <c r="AX463" s="61"/>
      <c r="AY463" s="61"/>
      <c r="AZ463" s="61"/>
      <c r="BA463" s="61"/>
      <c r="BB463" s="61"/>
      <c r="BC463" s="61"/>
      <c r="BD463" s="61"/>
      <c r="BE463" s="61"/>
      <c r="BF463" s="61"/>
      <c r="BG463" s="61"/>
      <c r="BH463" s="61"/>
      <c r="BI463" s="61"/>
      <c r="BJ463" s="61"/>
      <c r="BK463" s="61"/>
      <c r="BL463" s="61"/>
      <c r="BM463" s="61"/>
      <c r="BN463" s="61"/>
      <c r="BO463" s="61"/>
      <c r="BP463" s="61"/>
      <c r="BQ463" s="61"/>
      <c r="BR463" s="61"/>
      <c r="BS463" s="61"/>
      <c r="BT463" s="61"/>
      <c r="BU463" s="61"/>
      <c r="BV463" s="61"/>
      <c r="BW463" s="61"/>
      <c r="BX463" s="61"/>
      <c r="BY463" s="61"/>
      <c r="BZ463" s="61"/>
      <c r="CA463" s="61"/>
      <c r="CB463" s="61"/>
      <c r="CC463" s="61"/>
      <c r="CD463" s="61"/>
      <c r="CE463" s="61"/>
      <c r="CF463" s="61"/>
      <c r="CG463" s="61"/>
      <c r="CH463" s="61"/>
      <c r="CI463" s="61"/>
      <c r="CJ463" s="61"/>
      <c r="CK463" s="61"/>
      <c r="CL463" s="61"/>
      <c r="CM463" s="61"/>
      <c r="CN463" s="61"/>
      <c r="CO463" s="61"/>
      <c r="CP463" s="61"/>
      <c r="CQ463" s="61"/>
      <c r="CR463" s="61"/>
      <c r="CS463" s="61"/>
    </row>
    <row r="464" spans="19:97" s="4" customFormat="1"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  <c r="AV464" s="61"/>
      <c r="AW464" s="61"/>
      <c r="AX464" s="61"/>
      <c r="AY464" s="61"/>
      <c r="AZ464" s="61"/>
      <c r="BA464" s="61"/>
      <c r="BB464" s="61"/>
      <c r="BC464" s="61"/>
      <c r="BD464" s="61"/>
      <c r="BE464" s="61"/>
      <c r="BF464" s="61"/>
      <c r="BG464" s="61"/>
      <c r="BH464" s="61"/>
      <c r="BI464" s="61"/>
      <c r="BJ464" s="61"/>
      <c r="BK464" s="61"/>
      <c r="BL464" s="61"/>
      <c r="BM464" s="61"/>
      <c r="BN464" s="61"/>
      <c r="BO464" s="61"/>
      <c r="BP464" s="61"/>
      <c r="BQ464" s="61"/>
      <c r="BR464" s="61"/>
      <c r="BS464" s="61"/>
      <c r="BT464" s="61"/>
      <c r="BU464" s="61"/>
      <c r="BV464" s="61"/>
      <c r="BW464" s="61"/>
      <c r="BX464" s="61"/>
      <c r="BY464" s="61"/>
      <c r="BZ464" s="61"/>
      <c r="CA464" s="61"/>
      <c r="CB464" s="61"/>
      <c r="CC464" s="61"/>
      <c r="CD464" s="61"/>
      <c r="CE464" s="61"/>
      <c r="CF464" s="61"/>
      <c r="CG464" s="61"/>
      <c r="CH464" s="61"/>
      <c r="CI464" s="61"/>
      <c r="CJ464" s="61"/>
      <c r="CK464" s="61"/>
      <c r="CL464" s="61"/>
      <c r="CM464" s="61"/>
      <c r="CN464" s="61"/>
      <c r="CO464" s="61"/>
      <c r="CP464" s="61"/>
      <c r="CQ464" s="61"/>
      <c r="CR464" s="61"/>
      <c r="CS464" s="61"/>
    </row>
    <row r="465" spans="19:97" s="4" customFormat="1"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  <c r="AV465" s="61"/>
      <c r="AW465" s="61"/>
      <c r="AX465" s="61"/>
      <c r="AY465" s="61"/>
      <c r="AZ465" s="61"/>
      <c r="BA465" s="61"/>
      <c r="BB465" s="61"/>
      <c r="BC465" s="61"/>
      <c r="BD465" s="61"/>
      <c r="BE465" s="61"/>
      <c r="BF465" s="61"/>
      <c r="BG465" s="61"/>
      <c r="BH465" s="61"/>
      <c r="BI465" s="61"/>
      <c r="BJ465" s="61"/>
      <c r="BK465" s="61"/>
      <c r="BL465" s="61"/>
      <c r="BM465" s="61"/>
      <c r="BN465" s="61"/>
      <c r="BO465" s="61"/>
      <c r="BP465" s="61"/>
      <c r="BQ465" s="61"/>
      <c r="BR465" s="61"/>
      <c r="BS465" s="61"/>
      <c r="BT465" s="61"/>
      <c r="BU465" s="61"/>
      <c r="BV465" s="61"/>
      <c r="BW465" s="61"/>
      <c r="BX465" s="61"/>
      <c r="BY465" s="61"/>
      <c r="BZ465" s="61"/>
      <c r="CA465" s="61"/>
      <c r="CB465" s="61"/>
      <c r="CC465" s="61"/>
      <c r="CD465" s="61"/>
      <c r="CE465" s="61"/>
      <c r="CF465" s="61"/>
      <c r="CG465" s="61"/>
      <c r="CH465" s="61"/>
      <c r="CI465" s="61"/>
      <c r="CJ465" s="61"/>
      <c r="CK465" s="61"/>
      <c r="CL465" s="61"/>
      <c r="CM465" s="61"/>
      <c r="CN465" s="61"/>
      <c r="CO465" s="61"/>
      <c r="CP465" s="61"/>
      <c r="CQ465" s="61"/>
      <c r="CR465" s="61"/>
      <c r="CS465" s="61"/>
    </row>
    <row r="466" spans="19:97" s="4" customFormat="1"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  <c r="AV466" s="61"/>
      <c r="AW466" s="61"/>
      <c r="AX466" s="61"/>
      <c r="AY466" s="61"/>
      <c r="AZ466" s="61"/>
      <c r="BA466" s="61"/>
      <c r="BB466" s="61"/>
      <c r="BC466" s="61"/>
      <c r="BD466" s="61"/>
      <c r="BE466" s="61"/>
      <c r="BF466" s="61"/>
      <c r="BG466" s="61"/>
      <c r="BH466" s="61"/>
      <c r="BI466" s="61"/>
      <c r="BJ466" s="61"/>
      <c r="BK466" s="61"/>
      <c r="BL466" s="61"/>
      <c r="BM466" s="61"/>
      <c r="BN466" s="61"/>
      <c r="BO466" s="61"/>
      <c r="BP466" s="61"/>
      <c r="BQ466" s="61"/>
      <c r="BR466" s="61"/>
      <c r="BS466" s="61"/>
      <c r="BT466" s="61"/>
      <c r="BU466" s="61"/>
      <c r="BV466" s="61"/>
      <c r="BW466" s="61"/>
      <c r="BX466" s="61"/>
      <c r="BY466" s="61"/>
      <c r="BZ466" s="61"/>
      <c r="CA466" s="61"/>
      <c r="CB466" s="61"/>
      <c r="CC466" s="61"/>
      <c r="CD466" s="61"/>
      <c r="CE466" s="61"/>
      <c r="CF466" s="61"/>
      <c r="CG466" s="61"/>
      <c r="CH466" s="61"/>
      <c r="CI466" s="61"/>
      <c r="CJ466" s="61"/>
      <c r="CK466" s="61"/>
      <c r="CL466" s="61"/>
      <c r="CM466" s="61"/>
      <c r="CN466" s="61"/>
      <c r="CO466" s="61"/>
      <c r="CP466" s="61"/>
      <c r="CQ466" s="61"/>
      <c r="CR466" s="61"/>
      <c r="CS466" s="61"/>
    </row>
    <row r="467" spans="19:97" s="4" customFormat="1"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  <c r="AV467" s="61"/>
      <c r="AW467" s="61"/>
      <c r="AX467" s="61"/>
      <c r="AY467" s="61"/>
      <c r="AZ467" s="61"/>
      <c r="BA467" s="61"/>
      <c r="BB467" s="61"/>
      <c r="BC467" s="61"/>
      <c r="BD467" s="61"/>
      <c r="BE467" s="61"/>
      <c r="BF467" s="61"/>
      <c r="BG467" s="61"/>
      <c r="BH467" s="61"/>
      <c r="BI467" s="61"/>
      <c r="BJ467" s="61"/>
      <c r="BK467" s="61"/>
      <c r="BL467" s="61"/>
      <c r="BM467" s="61"/>
      <c r="BN467" s="61"/>
      <c r="BO467" s="61"/>
      <c r="BP467" s="61"/>
      <c r="BQ467" s="61"/>
      <c r="BR467" s="61"/>
      <c r="BS467" s="61"/>
      <c r="BT467" s="61"/>
      <c r="BU467" s="61"/>
      <c r="BV467" s="61"/>
      <c r="BW467" s="61"/>
      <c r="BX467" s="61"/>
      <c r="BY467" s="61"/>
      <c r="BZ467" s="61"/>
      <c r="CA467" s="61"/>
      <c r="CB467" s="61"/>
      <c r="CC467" s="61"/>
      <c r="CD467" s="61"/>
      <c r="CE467" s="61"/>
      <c r="CF467" s="61"/>
      <c r="CG467" s="61"/>
      <c r="CH467" s="61"/>
      <c r="CI467" s="61"/>
      <c r="CJ467" s="61"/>
      <c r="CK467" s="61"/>
      <c r="CL467" s="61"/>
      <c r="CM467" s="61"/>
      <c r="CN467" s="61"/>
      <c r="CO467" s="61"/>
      <c r="CP467" s="61"/>
      <c r="CQ467" s="61"/>
      <c r="CR467" s="61"/>
      <c r="CS467" s="61"/>
    </row>
    <row r="468" spans="19:97" s="4" customFormat="1"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  <c r="AV468" s="61"/>
      <c r="AW468" s="61"/>
      <c r="AX468" s="61"/>
      <c r="AY468" s="61"/>
      <c r="AZ468" s="61"/>
      <c r="BA468" s="61"/>
      <c r="BB468" s="61"/>
      <c r="BC468" s="61"/>
      <c r="BD468" s="61"/>
      <c r="BE468" s="61"/>
      <c r="BF468" s="61"/>
      <c r="BG468" s="61"/>
      <c r="BH468" s="61"/>
      <c r="BI468" s="61"/>
      <c r="BJ468" s="61"/>
      <c r="BK468" s="61"/>
      <c r="BL468" s="61"/>
      <c r="BM468" s="61"/>
      <c r="BN468" s="61"/>
      <c r="BO468" s="61"/>
      <c r="BP468" s="61"/>
      <c r="BQ468" s="61"/>
      <c r="BR468" s="61"/>
      <c r="BS468" s="61"/>
      <c r="BT468" s="61"/>
      <c r="BU468" s="61"/>
      <c r="BV468" s="61"/>
      <c r="BW468" s="61"/>
      <c r="BX468" s="61"/>
      <c r="BY468" s="61"/>
      <c r="BZ468" s="61"/>
      <c r="CA468" s="61"/>
      <c r="CB468" s="61"/>
      <c r="CC468" s="61"/>
      <c r="CD468" s="61"/>
      <c r="CE468" s="61"/>
      <c r="CF468" s="61"/>
      <c r="CG468" s="61"/>
      <c r="CH468" s="61"/>
      <c r="CI468" s="61"/>
      <c r="CJ468" s="61"/>
      <c r="CK468" s="61"/>
      <c r="CL468" s="61"/>
      <c r="CM468" s="61"/>
      <c r="CN468" s="61"/>
      <c r="CO468" s="61"/>
      <c r="CP468" s="61"/>
      <c r="CQ468" s="61"/>
      <c r="CR468" s="61"/>
      <c r="CS468" s="61"/>
    </row>
    <row r="469" spans="19:97" s="4" customFormat="1"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  <c r="AV469" s="61"/>
      <c r="AW469" s="61"/>
      <c r="AX469" s="61"/>
      <c r="AY469" s="61"/>
      <c r="AZ469" s="61"/>
      <c r="BA469" s="61"/>
      <c r="BB469" s="61"/>
      <c r="BC469" s="61"/>
      <c r="BD469" s="61"/>
      <c r="BE469" s="61"/>
      <c r="BF469" s="61"/>
      <c r="BG469" s="61"/>
      <c r="BH469" s="61"/>
      <c r="BI469" s="61"/>
      <c r="BJ469" s="61"/>
      <c r="BK469" s="61"/>
      <c r="BL469" s="61"/>
      <c r="BM469" s="61"/>
      <c r="BN469" s="61"/>
      <c r="BO469" s="61"/>
      <c r="BP469" s="61"/>
      <c r="BQ469" s="61"/>
      <c r="BR469" s="61"/>
      <c r="BS469" s="61"/>
      <c r="BT469" s="61"/>
      <c r="BU469" s="61"/>
      <c r="BV469" s="61"/>
      <c r="BW469" s="61"/>
      <c r="BX469" s="61"/>
      <c r="BY469" s="61"/>
      <c r="BZ469" s="61"/>
      <c r="CA469" s="61"/>
      <c r="CB469" s="61"/>
      <c r="CC469" s="61"/>
      <c r="CD469" s="61"/>
      <c r="CE469" s="61"/>
      <c r="CF469" s="61"/>
      <c r="CG469" s="61"/>
      <c r="CH469" s="61"/>
      <c r="CI469" s="61"/>
      <c r="CJ469" s="61"/>
      <c r="CK469" s="61"/>
      <c r="CL469" s="61"/>
      <c r="CM469" s="61"/>
      <c r="CN469" s="61"/>
      <c r="CO469" s="61"/>
      <c r="CP469" s="61"/>
      <c r="CQ469" s="61"/>
      <c r="CR469" s="61"/>
      <c r="CS469" s="61"/>
    </row>
    <row r="470" spans="19:97" s="4" customFormat="1"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  <c r="AV470" s="61"/>
      <c r="AW470" s="61"/>
      <c r="AX470" s="61"/>
      <c r="AY470" s="61"/>
      <c r="AZ470" s="61"/>
      <c r="BA470" s="61"/>
      <c r="BB470" s="61"/>
      <c r="BC470" s="61"/>
      <c r="BD470" s="61"/>
      <c r="BE470" s="61"/>
      <c r="BF470" s="61"/>
      <c r="BG470" s="61"/>
      <c r="BH470" s="61"/>
      <c r="BI470" s="61"/>
      <c r="BJ470" s="61"/>
      <c r="BK470" s="61"/>
      <c r="BL470" s="61"/>
      <c r="BM470" s="61"/>
      <c r="BN470" s="61"/>
      <c r="BO470" s="61"/>
      <c r="BP470" s="61"/>
      <c r="BQ470" s="61"/>
      <c r="BR470" s="61"/>
      <c r="BS470" s="61"/>
      <c r="BT470" s="61"/>
      <c r="BU470" s="61"/>
      <c r="BV470" s="61"/>
      <c r="BW470" s="61"/>
      <c r="BX470" s="61"/>
      <c r="BY470" s="61"/>
      <c r="BZ470" s="61"/>
      <c r="CA470" s="61"/>
      <c r="CB470" s="61"/>
      <c r="CC470" s="61"/>
      <c r="CD470" s="61"/>
      <c r="CE470" s="61"/>
      <c r="CF470" s="61"/>
      <c r="CG470" s="61"/>
      <c r="CH470" s="61"/>
      <c r="CI470" s="61"/>
      <c r="CJ470" s="61"/>
      <c r="CK470" s="61"/>
      <c r="CL470" s="61"/>
      <c r="CM470" s="61"/>
      <c r="CN470" s="61"/>
      <c r="CO470" s="61"/>
      <c r="CP470" s="61"/>
      <c r="CQ470" s="61"/>
      <c r="CR470" s="61"/>
      <c r="CS470" s="61"/>
    </row>
    <row r="471" spans="19:97" s="4" customFormat="1"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  <c r="AV471" s="61"/>
      <c r="AW471" s="61"/>
      <c r="AX471" s="61"/>
      <c r="AY471" s="61"/>
      <c r="AZ471" s="61"/>
      <c r="BA471" s="61"/>
      <c r="BB471" s="61"/>
      <c r="BC471" s="61"/>
      <c r="BD471" s="61"/>
      <c r="BE471" s="61"/>
      <c r="BF471" s="61"/>
      <c r="BG471" s="61"/>
      <c r="BH471" s="61"/>
      <c r="BI471" s="61"/>
      <c r="BJ471" s="61"/>
      <c r="BK471" s="61"/>
      <c r="BL471" s="61"/>
      <c r="BM471" s="61"/>
      <c r="BN471" s="61"/>
      <c r="BO471" s="61"/>
      <c r="BP471" s="61"/>
      <c r="BQ471" s="61"/>
      <c r="BR471" s="61"/>
      <c r="BS471" s="61"/>
      <c r="BT471" s="61"/>
      <c r="BU471" s="61"/>
      <c r="BV471" s="61"/>
      <c r="BW471" s="61"/>
      <c r="BX471" s="61"/>
      <c r="BY471" s="61"/>
      <c r="BZ471" s="61"/>
      <c r="CA471" s="61"/>
      <c r="CB471" s="61"/>
      <c r="CC471" s="61"/>
      <c r="CD471" s="61"/>
      <c r="CE471" s="61"/>
      <c r="CF471" s="61"/>
      <c r="CG471" s="61"/>
      <c r="CH471" s="61"/>
      <c r="CI471" s="61"/>
      <c r="CJ471" s="61"/>
      <c r="CK471" s="61"/>
      <c r="CL471" s="61"/>
      <c r="CM471" s="61"/>
      <c r="CN471" s="61"/>
      <c r="CO471" s="61"/>
      <c r="CP471" s="61"/>
      <c r="CQ471" s="61"/>
      <c r="CR471" s="61"/>
      <c r="CS471" s="61"/>
    </row>
    <row r="472" spans="19:97" s="4" customFormat="1"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  <c r="AV472" s="61"/>
      <c r="AW472" s="61"/>
      <c r="AX472" s="61"/>
      <c r="AY472" s="61"/>
      <c r="AZ472" s="61"/>
      <c r="BA472" s="61"/>
      <c r="BB472" s="61"/>
      <c r="BC472" s="61"/>
      <c r="BD472" s="61"/>
      <c r="BE472" s="61"/>
      <c r="BF472" s="61"/>
      <c r="BG472" s="61"/>
      <c r="BH472" s="61"/>
      <c r="BI472" s="61"/>
      <c r="BJ472" s="61"/>
      <c r="BK472" s="61"/>
      <c r="BL472" s="61"/>
      <c r="BM472" s="61"/>
      <c r="BN472" s="61"/>
      <c r="BO472" s="61"/>
      <c r="BP472" s="61"/>
      <c r="BQ472" s="61"/>
      <c r="BR472" s="61"/>
      <c r="BS472" s="61"/>
      <c r="BT472" s="61"/>
      <c r="BU472" s="61"/>
      <c r="BV472" s="61"/>
      <c r="BW472" s="61"/>
      <c r="BX472" s="61"/>
      <c r="BY472" s="61"/>
      <c r="BZ472" s="61"/>
      <c r="CA472" s="61"/>
      <c r="CB472" s="61"/>
      <c r="CC472" s="61"/>
      <c r="CD472" s="61"/>
      <c r="CE472" s="61"/>
      <c r="CF472" s="61"/>
      <c r="CG472" s="61"/>
      <c r="CH472" s="61"/>
      <c r="CI472" s="61"/>
      <c r="CJ472" s="61"/>
      <c r="CK472" s="61"/>
      <c r="CL472" s="61"/>
      <c r="CM472" s="61"/>
      <c r="CN472" s="61"/>
      <c r="CO472" s="61"/>
      <c r="CP472" s="61"/>
      <c r="CQ472" s="61"/>
      <c r="CR472" s="61"/>
      <c r="CS472" s="61"/>
    </row>
    <row r="473" spans="19:97" s="4" customFormat="1"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  <c r="AV473" s="61"/>
      <c r="AW473" s="61"/>
      <c r="AX473" s="61"/>
      <c r="AY473" s="61"/>
      <c r="AZ473" s="61"/>
      <c r="BA473" s="61"/>
      <c r="BB473" s="61"/>
      <c r="BC473" s="61"/>
      <c r="BD473" s="61"/>
      <c r="BE473" s="61"/>
      <c r="BF473" s="61"/>
      <c r="BG473" s="61"/>
      <c r="BH473" s="61"/>
      <c r="BI473" s="61"/>
      <c r="BJ473" s="61"/>
      <c r="BK473" s="61"/>
      <c r="BL473" s="61"/>
      <c r="BM473" s="61"/>
      <c r="BN473" s="61"/>
      <c r="BO473" s="61"/>
      <c r="BP473" s="61"/>
      <c r="BQ473" s="61"/>
      <c r="BR473" s="61"/>
      <c r="BS473" s="61"/>
      <c r="BT473" s="61"/>
      <c r="BU473" s="61"/>
      <c r="BV473" s="61"/>
      <c r="BW473" s="61"/>
      <c r="BX473" s="61"/>
      <c r="BY473" s="61"/>
      <c r="BZ473" s="61"/>
      <c r="CA473" s="61"/>
      <c r="CB473" s="61"/>
      <c r="CC473" s="61"/>
      <c r="CD473" s="61"/>
      <c r="CE473" s="61"/>
      <c r="CF473" s="61"/>
      <c r="CG473" s="61"/>
      <c r="CH473" s="61"/>
      <c r="CI473" s="61"/>
      <c r="CJ473" s="61"/>
      <c r="CK473" s="61"/>
      <c r="CL473" s="61"/>
      <c r="CM473" s="61"/>
      <c r="CN473" s="61"/>
      <c r="CO473" s="61"/>
      <c r="CP473" s="61"/>
      <c r="CQ473" s="61"/>
      <c r="CR473" s="61"/>
      <c r="CS473" s="61"/>
    </row>
    <row r="474" spans="19:97" s="4" customFormat="1"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  <c r="AV474" s="61"/>
      <c r="AW474" s="61"/>
      <c r="AX474" s="61"/>
      <c r="AY474" s="61"/>
      <c r="AZ474" s="61"/>
      <c r="BA474" s="61"/>
      <c r="BB474" s="61"/>
      <c r="BC474" s="61"/>
      <c r="BD474" s="61"/>
      <c r="BE474" s="61"/>
      <c r="BF474" s="61"/>
      <c r="BG474" s="61"/>
      <c r="BH474" s="61"/>
      <c r="BI474" s="61"/>
      <c r="BJ474" s="61"/>
      <c r="BK474" s="61"/>
      <c r="BL474" s="61"/>
      <c r="BM474" s="61"/>
      <c r="BN474" s="61"/>
      <c r="BO474" s="61"/>
      <c r="BP474" s="61"/>
      <c r="BQ474" s="61"/>
      <c r="BR474" s="61"/>
      <c r="BS474" s="61"/>
      <c r="BT474" s="61"/>
      <c r="BU474" s="61"/>
      <c r="BV474" s="61"/>
      <c r="BW474" s="61"/>
      <c r="BX474" s="61"/>
      <c r="BY474" s="61"/>
      <c r="BZ474" s="61"/>
      <c r="CA474" s="61"/>
      <c r="CB474" s="61"/>
      <c r="CC474" s="61"/>
      <c r="CD474" s="61"/>
      <c r="CE474" s="61"/>
      <c r="CF474" s="61"/>
      <c r="CG474" s="61"/>
      <c r="CH474" s="61"/>
      <c r="CI474" s="61"/>
      <c r="CJ474" s="61"/>
      <c r="CK474" s="61"/>
      <c r="CL474" s="61"/>
      <c r="CM474" s="61"/>
      <c r="CN474" s="61"/>
      <c r="CO474" s="61"/>
      <c r="CP474" s="61"/>
      <c r="CQ474" s="61"/>
      <c r="CR474" s="61"/>
      <c r="CS474" s="61"/>
    </row>
    <row r="475" spans="19:97" s="4" customFormat="1"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  <c r="AV475" s="61"/>
      <c r="AW475" s="61"/>
      <c r="AX475" s="61"/>
      <c r="AY475" s="61"/>
      <c r="AZ475" s="61"/>
      <c r="BA475" s="61"/>
      <c r="BB475" s="61"/>
      <c r="BC475" s="61"/>
      <c r="BD475" s="61"/>
      <c r="BE475" s="61"/>
      <c r="BF475" s="61"/>
      <c r="BG475" s="61"/>
      <c r="BH475" s="61"/>
      <c r="BI475" s="61"/>
      <c r="BJ475" s="61"/>
      <c r="BK475" s="61"/>
      <c r="BL475" s="61"/>
      <c r="BM475" s="61"/>
      <c r="BN475" s="61"/>
      <c r="BO475" s="61"/>
      <c r="BP475" s="61"/>
      <c r="BQ475" s="61"/>
      <c r="BR475" s="61"/>
      <c r="BS475" s="61"/>
      <c r="BT475" s="61"/>
      <c r="BU475" s="61"/>
      <c r="BV475" s="61"/>
      <c r="BW475" s="61"/>
      <c r="BX475" s="61"/>
      <c r="BY475" s="61"/>
      <c r="BZ475" s="61"/>
      <c r="CA475" s="61"/>
      <c r="CB475" s="61"/>
      <c r="CC475" s="61"/>
      <c r="CD475" s="61"/>
      <c r="CE475" s="61"/>
      <c r="CF475" s="61"/>
      <c r="CG475" s="61"/>
      <c r="CH475" s="61"/>
      <c r="CI475" s="61"/>
      <c r="CJ475" s="61"/>
      <c r="CK475" s="61"/>
      <c r="CL475" s="61"/>
      <c r="CM475" s="61"/>
      <c r="CN475" s="61"/>
      <c r="CO475" s="61"/>
      <c r="CP475" s="61"/>
      <c r="CQ475" s="61"/>
      <c r="CR475" s="61"/>
      <c r="CS475" s="61"/>
    </row>
    <row r="476" spans="19:97" s="4" customFormat="1"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  <c r="AV476" s="61"/>
      <c r="AW476" s="61"/>
      <c r="AX476" s="61"/>
      <c r="AY476" s="61"/>
      <c r="AZ476" s="61"/>
      <c r="BA476" s="61"/>
      <c r="BB476" s="61"/>
      <c r="BC476" s="61"/>
      <c r="BD476" s="61"/>
      <c r="BE476" s="61"/>
      <c r="BF476" s="61"/>
      <c r="BG476" s="61"/>
      <c r="BH476" s="61"/>
      <c r="BI476" s="61"/>
      <c r="BJ476" s="61"/>
      <c r="BK476" s="61"/>
      <c r="BL476" s="61"/>
      <c r="BM476" s="61"/>
      <c r="BN476" s="61"/>
      <c r="BO476" s="61"/>
      <c r="BP476" s="61"/>
      <c r="BQ476" s="61"/>
      <c r="BR476" s="61"/>
      <c r="BS476" s="61"/>
      <c r="BT476" s="61"/>
      <c r="BU476" s="61"/>
      <c r="BV476" s="61"/>
      <c r="BW476" s="61"/>
      <c r="BX476" s="61"/>
      <c r="BY476" s="61"/>
      <c r="BZ476" s="61"/>
      <c r="CA476" s="61"/>
      <c r="CB476" s="61"/>
      <c r="CC476" s="61"/>
      <c r="CD476" s="61"/>
      <c r="CE476" s="61"/>
      <c r="CF476" s="61"/>
      <c r="CG476" s="61"/>
      <c r="CH476" s="61"/>
      <c r="CI476" s="61"/>
      <c r="CJ476" s="61"/>
      <c r="CK476" s="61"/>
      <c r="CL476" s="61"/>
      <c r="CM476" s="61"/>
      <c r="CN476" s="61"/>
      <c r="CO476" s="61"/>
      <c r="CP476" s="61"/>
      <c r="CQ476" s="61"/>
      <c r="CR476" s="61"/>
      <c r="CS476" s="61"/>
    </row>
    <row r="477" spans="19:97" s="4" customFormat="1"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  <c r="AV477" s="61"/>
      <c r="AW477" s="61"/>
      <c r="AX477" s="61"/>
      <c r="AY477" s="61"/>
      <c r="AZ477" s="61"/>
      <c r="BA477" s="61"/>
      <c r="BB477" s="61"/>
      <c r="BC477" s="61"/>
      <c r="BD477" s="61"/>
      <c r="BE477" s="61"/>
      <c r="BF477" s="61"/>
      <c r="BG477" s="61"/>
      <c r="BH477" s="61"/>
      <c r="BI477" s="61"/>
      <c r="BJ477" s="61"/>
      <c r="BK477" s="61"/>
      <c r="BL477" s="61"/>
      <c r="BM477" s="61"/>
      <c r="BN477" s="61"/>
      <c r="BO477" s="61"/>
      <c r="BP477" s="61"/>
      <c r="BQ477" s="61"/>
      <c r="BR477" s="61"/>
      <c r="BS477" s="61"/>
      <c r="BT477" s="61"/>
      <c r="BU477" s="61"/>
      <c r="BV477" s="61"/>
      <c r="BW477" s="61"/>
      <c r="BX477" s="61"/>
      <c r="BY477" s="61"/>
      <c r="BZ477" s="61"/>
      <c r="CA477" s="61"/>
      <c r="CB477" s="61"/>
      <c r="CC477" s="61"/>
      <c r="CD477" s="61"/>
      <c r="CE477" s="61"/>
      <c r="CF477" s="61"/>
      <c r="CG477" s="61"/>
      <c r="CH477" s="61"/>
      <c r="CI477" s="61"/>
      <c r="CJ477" s="61"/>
      <c r="CK477" s="61"/>
      <c r="CL477" s="61"/>
      <c r="CM477" s="61"/>
      <c r="CN477" s="61"/>
      <c r="CO477" s="61"/>
      <c r="CP477" s="61"/>
      <c r="CQ477" s="61"/>
      <c r="CR477" s="61"/>
      <c r="CS477" s="61"/>
    </row>
    <row r="478" spans="19:97" s="4" customFormat="1"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  <c r="AV478" s="61"/>
      <c r="AW478" s="61"/>
      <c r="AX478" s="61"/>
      <c r="AY478" s="61"/>
      <c r="AZ478" s="61"/>
      <c r="BA478" s="61"/>
      <c r="BB478" s="61"/>
      <c r="BC478" s="61"/>
      <c r="BD478" s="61"/>
      <c r="BE478" s="61"/>
      <c r="BF478" s="61"/>
      <c r="BG478" s="61"/>
      <c r="BH478" s="61"/>
      <c r="BI478" s="61"/>
      <c r="BJ478" s="61"/>
      <c r="BK478" s="61"/>
      <c r="BL478" s="61"/>
      <c r="BM478" s="61"/>
      <c r="BN478" s="61"/>
      <c r="BO478" s="61"/>
      <c r="BP478" s="61"/>
      <c r="BQ478" s="61"/>
      <c r="BR478" s="61"/>
      <c r="BS478" s="61"/>
      <c r="BT478" s="61"/>
      <c r="BU478" s="61"/>
      <c r="BV478" s="61"/>
      <c r="BW478" s="61"/>
      <c r="BX478" s="61"/>
      <c r="BY478" s="61"/>
      <c r="BZ478" s="61"/>
      <c r="CA478" s="61"/>
      <c r="CB478" s="61"/>
      <c r="CC478" s="61"/>
      <c r="CD478" s="61"/>
      <c r="CE478" s="61"/>
      <c r="CF478" s="61"/>
      <c r="CG478" s="61"/>
      <c r="CH478" s="61"/>
      <c r="CI478" s="61"/>
      <c r="CJ478" s="61"/>
      <c r="CK478" s="61"/>
      <c r="CL478" s="61"/>
      <c r="CM478" s="61"/>
      <c r="CN478" s="61"/>
      <c r="CO478" s="61"/>
      <c r="CP478" s="61"/>
      <c r="CQ478" s="61"/>
      <c r="CR478" s="61"/>
      <c r="CS478" s="61"/>
    </row>
    <row r="479" spans="19:97" s="4" customFormat="1"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  <c r="AV479" s="61"/>
      <c r="AW479" s="61"/>
      <c r="AX479" s="61"/>
      <c r="AY479" s="61"/>
      <c r="AZ479" s="61"/>
      <c r="BA479" s="61"/>
      <c r="BB479" s="61"/>
      <c r="BC479" s="61"/>
      <c r="BD479" s="61"/>
      <c r="BE479" s="61"/>
      <c r="BF479" s="61"/>
      <c r="BG479" s="61"/>
      <c r="BH479" s="61"/>
      <c r="BI479" s="61"/>
      <c r="BJ479" s="61"/>
      <c r="BK479" s="61"/>
      <c r="BL479" s="61"/>
      <c r="BM479" s="61"/>
      <c r="BN479" s="61"/>
      <c r="BO479" s="61"/>
      <c r="BP479" s="61"/>
      <c r="BQ479" s="61"/>
      <c r="BR479" s="61"/>
      <c r="BS479" s="61"/>
      <c r="BT479" s="61"/>
      <c r="BU479" s="61"/>
      <c r="BV479" s="61"/>
      <c r="BW479" s="61"/>
      <c r="BX479" s="61"/>
      <c r="BY479" s="61"/>
      <c r="BZ479" s="61"/>
      <c r="CA479" s="61"/>
      <c r="CB479" s="61"/>
      <c r="CC479" s="61"/>
      <c r="CD479" s="61"/>
      <c r="CE479" s="61"/>
      <c r="CF479" s="61"/>
      <c r="CG479" s="61"/>
      <c r="CH479" s="61"/>
      <c r="CI479" s="61"/>
      <c r="CJ479" s="61"/>
      <c r="CK479" s="61"/>
      <c r="CL479" s="61"/>
      <c r="CM479" s="61"/>
      <c r="CN479" s="61"/>
      <c r="CO479" s="61"/>
      <c r="CP479" s="61"/>
      <c r="CQ479" s="61"/>
      <c r="CR479" s="61"/>
      <c r="CS479" s="61"/>
    </row>
    <row r="480" spans="19:97" s="4" customFormat="1"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  <c r="AV480" s="61"/>
      <c r="AW480" s="61"/>
      <c r="AX480" s="61"/>
      <c r="AY480" s="61"/>
      <c r="AZ480" s="61"/>
      <c r="BA480" s="61"/>
      <c r="BB480" s="61"/>
      <c r="BC480" s="61"/>
      <c r="BD480" s="61"/>
      <c r="BE480" s="61"/>
      <c r="BF480" s="61"/>
      <c r="BG480" s="61"/>
      <c r="BH480" s="61"/>
      <c r="BI480" s="61"/>
      <c r="BJ480" s="61"/>
      <c r="BK480" s="61"/>
      <c r="BL480" s="61"/>
      <c r="BM480" s="61"/>
      <c r="BN480" s="61"/>
      <c r="BO480" s="61"/>
      <c r="BP480" s="61"/>
      <c r="BQ480" s="61"/>
      <c r="BR480" s="61"/>
      <c r="BS480" s="61"/>
      <c r="BT480" s="61"/>
      <c r="BU480" s="61"/>
      <c r="BV480" s="61"/>
      <c r="BW480" s="61"/>
      <c r="BX480" s="61"/>
      <c r="BY480" s="61"/>
      <c r="BZ480" s="61"/>
      <c r="CA480" s="61"/>
      <c r="CB480" s="61"/>
      <c r="CC480" s="61"/>
      <c r="CD480" s="61"/>
      <c r="CE480" s="61"/>
      <c r="CF480" s="61"/>
      <c r="CG480" s="61"/>
      <c r="CH480" s="61"/>
      <c r="CI480" s="61"/>
      <c r="CJ480" s="61"/>
      <c r="CK480" s="61"/>
      <c r="CL480" s="61"/>
      <c r="CM480" s="61"/>
      <c r="CN480" s="61"/>
      <c r="CO480" s="61"/>
      <c r="CP480" s="61"/>
      <c r="CQ480" s="61"/>
      <c r="CR480" s="61"/>
      <c r="CS480" s="61"/>
    </row>
    <row r="481" spans="19:97" s="4" customFormat="1"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  <c r="AV481" s="61"/>
      <c r="AW481" s="61"/>
      <c r="AX481" s="61"/>
      <c r="AY481" s="61"/>
      <c r="AZ481" s="61"/>
      <c r="BA481" s="61"/>
      <c r="BB481" s="61"/>
      <c r="BC481" s="61"/>
      <c r="BD481" s="61"/>
      <c r="BE481" s="61"/>
      <c r="BF481" s="61"/>
      <c r="BG481" s="61"/>
      <c r="BH481" s="61"/>
      <c r="BI481" s="61"/>
      <c r="BJ481" s="61"/>
      <c r="BK481" s="61"/>
      <c r="BL481" s="61"/>
      <c r="BM481" s="61"/>
      <c r="BN481" s="61"/>
      <c r="BO481" s="61"/>
      <c r="BP481" s="61"/>
      <c r="BQ481" s="61"/>
      <c r="BR481" s="61"/>
      <c r="BS481" s="61"/>
      <c r="BT481" s="61"/>
      <c r="BU481" s="61"/>
      <c r="BV481" s="61"/>
      <c r="BW481" s="61"/>
      <c r="BX481" s="61"/>
      <c r="BY481" s="61"/>
      <c r="BZ481" s="61"/>
      <c r="CA481" s="61"/>
      <c r="CB481" s="61"/>
      <c r="CC481" s="61"/>
      <c r="CD481" s="61"/>
      <c r="CE481" s="61"/>
      <c r="CF481" s="61"/>
      <c r="CG481" s="61"/>
      <c r="CH481" s="61"/>
      <c r="CI481" s="61"/>
      <c r="CJ481" s="61"/>
      <c r="CK481" s="61"/>
      <c r="CL481" s="61"/>
      <c r="CM481" s="61"/>
      <c r="CN481" s="61"/>
      <c r="CO481" s="61"/>
      <c r="CP481" s="61"/>
      <c r="CQ481" s="61"/>
      <c r="CR481" s="61"/>
      <c r="CS481" s="61"/>
    </row>
    <row r="482" spans="19:97" s="4" customFormat="1"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  <c r="AV482" s="61"/>
      <c r="AW482" s="61"/>
      <c r="AX482" s="61"/>
      <c r="AY482" s="61"/>
      <c r="AZ482" s="61"/>
      <c r="BA482" s="61"/>
      <c r="BB482" s="61"/>
      <c r="BC482" s="61"/>
      <c r="BD482" s="61"/>
      <c r="BE482" s="61"/>
      <c r="BF482" s="61"/>
      <c r="BG482" s="61"/>
      <c r="BH482" s="61"/>
      <c r="BI482" s="61"/>
      <c r="BJ482" s="61"/>
      <c r="BK482" s="61"/>
      <c r="BL482" s="61"/>
      <c r="BM482" s="61"/>
      <c r="BN482" s="61"/>
      <c r="BO482" s="61"/>
      <c r="BP482" s="61"/>
      <c r="BQ482" s="61"/>
      <c r="BR482" s="61"/>
      <c r="BS482" s="61"/>
      <c r="BT482" s="61"/>
      <c r="BU482" s="61"/>
      <c r="BV482" s="61"/>
      <c r="BW482" s="61"/>
      <c r="BX482" s="61"/>
      <c r="BY482" s="61"/>
      <c r="BZ482" s="61"/>
      <c r="CA482" s="61"/>
      <c r="CB482" s="61"/>
      <c r="CC482" s="61"/>
      <c r="CD482" s="61"/>
      <c r="CE482" s="61"/>
      <c r="CF482" s="61"/>
      <c r="CG482" s="61"/>
      <c r="CH482" s="61"/>
      <c r="CI482" s="61"/>
      <c r="CJ482" s="61"/>
      <c r="CK482" s="61"/>
      <c r="CL482" s="61"/>
      <c r="CM482" s="61"/>
      <c r="CN482" s="61"/>
      <c r="CO482" s="61"/>
      <c r="CP482" s="61"/>
      <c r="CQ482" s="61"/>
      <c r="CR482" s="61"/>
      <c r="CS482" s="61"/>
    </row>
    <row r="483" spans="19:97" s="4" customFormat="1"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  <c r="AV483" s="61"/>
      <c r="AW483" s="61"/>
      <c r="AX483" s="61"/>
      <c r="AY483" s="61"/>
      <c r="AZ483" s="61"/>
      <c r="BA483" s="61"/>
      <c r="BB483" s="61"/>
      <c r="BC483" s="61"/>
      <c r="BD483" s="61"/>
      <c r="BE483" s="61"/>
      <c r="BF483" s="61"/>
      <c r="BG483" s="61"/>
      <c r="BH483" s="61"/>
      <c r="BI483" s="61"/>
      <c r="BJ483" s="61"/>
      <c r="BK483" s="61"/>
      <c r="BL483" s="61"/>
      <c r="BM483" s="61"/>
      <c r="BN483" s="61"/>
      <c r="BO483" s="61"/>
      <c r="BP483" s="61"/>
      <c r="BQ483" s="61"/>
      <c r="BR483" s="61"/>
      <c r="BS483" s="61"/>
      <c r="BT483" s="61"/>
      <c r="BU483" s="61"/>
      <c r="BV483" s="61"/>
      <c r="BW483" s="61"/>
      <c r="BX483" s="61"/>
      <c r="BY483" s="61"/>
      <c r="BZ483" s="61"/>
      <c r="CA483" s="61"/>
      <c r="CB483" s="61"/>
      <c r="CC483" s="61"/>
      <c r="CD483" s="61"/>
      <c r="CE483" s="61"/>
      <c r="CF483" s="61"/>
      <c r="CG483" s="61"/>
      <c r="CH483" s="61"/>
      <c r="CI483" s="61"/>
      <c r="CJ483" s="61"/>
      <c r="CK483" s="61"/>
      <c r="CL483" s="61"/>
      <c r="CM483" s="61"/>
      <c r="CN483" s="61"/>
      <c r="CO483" s="61"/>
      <c r="CP483" s="61"/>
      <c r="CQ483" s="61"/>
      <c r="CR483" s="61"/>
      <c r="CS483" s="61"/>
    </row>
    <row r="484" spans="19:97" s="4" customFormat="1"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  <c r="AV484" s="61"/>
      <c r="AW484" s="61"/>
      <c r="AX484" s="61"/>
      <c r="AY484" s="61"/>
      <c r="AZ484" s="61"/>
      <c r="BA484" s="61"/>
      <c r="BB484" s="61"/>
      <c r="BC484" s="61"/>
      <c r="BD484" s="61"/>
      <c r="BE484" s="61"/>
      <c r="BF484" s="61"/>
      <c r="BG484" s="61"/>
      <c r="BH484" s="61"/>
      <c r="BI484" s="61"/>
      <c r="BJ484" s="61"/>
      <c r="BK484" s="61"/>
      <c r="BL484" s="61"/>
      <c r="BM484" s="61"/>
      <c r="BN484" s="61"/>
      <c r="BO484" s="61"/>
      <c r="BP484" s="61"/>
      <c r="BQ484" s="61"/>
      <c r="BR484" s="61"/>
      <c r="BS484" s="61"/>
      <c r="BT484" s="61"/>
      <c r="BU484" s="61"/>
      <c r="BV484" s="61"/>
      <c r="BW484" s="61"/>
      <c r="BX484" s="61"/>
      <c r="BY484" s="61"/>
      <c r="BZ484" s="61"/>
      <c r="CA484" s="61"/>
      <c r="CB484" s="61"/>
      <c r="CC484" s="61"/>
      <c r="CD484" s="61"/>
      <c r="CE484" s="61"/>
      <c r="CF484" s="61"/>
      <c r="CG484" s="61"/>
      <c r="CH484" s="61"/>
      <c r="CI484" s="61"/>
      <c r="CJ484" s="61"/>
      <c r="CK484" s="61"/>
      <c r="CL484" s="61"/>
      <c r="CM484" s="61"/>
      <c r="CN484" s="61"/>
      <c r="CO484" s="61"/>
      <c r="CP484" s="61"/>
      <c r="CQ484" s="61"/>
      <c r="CR484" s="61"/>
      <c r="CS484" s="61"/>
    </row>
    <row r="485" spans="19:97" s="4" customFormat="1"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  <c r="AV485" s="61"/>
      <c r="AW485" s="61"/>
      <c r="AX485" s="61"/>
      <c r="AY485" s="61"/>
      <c r="AZ485" s="61"/>
      <c r="BA485" s="61"/>
      <c r="BB485" s="61"/>
      <c r="BC485" s="61"/>
      <c r="BD485" s="61"/>
      <c r="BE485" s="61"/>
      <c r="BF485" s="61"/>
      <c r="BG485" s="61"/>
      <c r="BH485" s="61"/>
      <c r="BI485" s="61"/>
      <c r="BJ485" s="61"/>
      <c r="BK485" s="61"/>
      <c r="BL485" s="61"/>
      <c r="BM485" s="61"/>
      <c r="BN485" s="61"/>
      <c r="BO485" s="61"/>
      <c r="BP485" s="61"/>
      <c r="BQ485" s="61"/>
      <c r="BR485" s="61"/>
      <c r="BS485" s="61"/>
      <c r="BT485" s="61"/>
      <c r="BU485" s="61"/>
      <c r="BV485" s="61"/>
      <c r="BW485" s="61"/>
      <c r="BX485" s="61"/>
      <c r="BY485" s="61"/>
      <c r="BZ485" s="61"/>
      <c r="CA485" s="61"/>
      <c r="CB485" s="61"/>
      <c r="CC485" s="61"/>
      <c r="CD485" s="61"/>
      <c r="CE485" s="61"/>
      <c r="CF485" s="61"/>
      <c r="CG485" s="61"/>
      <c r="CH485" s="61"/>
      <c r="CI485" s="61"/>
      <c r="CJ485" s="61"/>
      <c r="CK485" s="61"/>
      <c r="CL485" s="61"/>
      <c r="CM485" s="61"/>
      <c r="CN485" s="61"/>
      <c r="CO485" s="61"/>
      <c r="CP485" s="61"/>
      <c r="CQ485" s="61"/>
      <c r="CR485" s="61"/>
      <c r="CS485" s="61"/>
    </row>
    <row r="486" spans="19:97" s="4" customFormat="1"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  <c r="AV486" s="61"/>
      <c r="AW486" s="61"/>
      <c r="AX486" s="61"/>
      <c r="AY486" s="61"/>
      <c r="AZ486" s="61"/>
      <c r="BA486" s="61"/>
      <c r="BB486" s="61"/>
      <c r="BC486" s="61"/>
      <c r="BD486" s="61"/>
      <c r="BE486" s="61"/>
      <c r="BF486" s="61"/>
      <c r="BG486" s="61"/>
      <c r="BH486" s="61"/>
      <c r="BI486" s="61"/>
      <c r="BJ486" s="61"/>
      <c r="BK486" s="61"/>
      <c r="BL486" s="61"/>
      <c r="BM486" s="61"/>
      <c r="BN486" s="61"/>
      <c r="BO486" s="61"/>
      <c r="BP486" s="61"/>
      <c r="BQ486" s="61"/>
      <c r="BR486" s="61"/>
      <c r="BS486" s="61"/>
      <c r="BT486" s="61"/>
      <c r="BU486" s="61"/>
      <c r="BV486" s="61"/>
      <c r="BW486" s="61"/>
      <c r="BX486" s="61"/>
      <c r="BY486" s="61"/>
      <c r="BZ486" s="61"/>
      <c r="CA486" s="61"/>
      <c r="CB486" s="61"/>
      <c r="CC486" s="61"/>
      <c r="CD486" s="61"/>
      <c r="CE486" s="61"/>
      <c r="CF486" s="61"/>
      <c r="CG486" s="61"/>
      <c r="CH486" s="61"/>
      <c r="CI486" s="61"/>
      <c r="CJ486" s="61"/>
      <c r="CK486" s="61"/>
      <c r="CL486" s="61"/>
      <c r="CM486" s="61"/>
      <c r="CN486" s="61"/>
      <c r="CO486" s="61"/>
      <c r="CP486" s="61"/>
      <c r="CQ486" s="61"/>
      <c r="CR486" s="61"/>
      <c r="CS486" s="61"/>
    </row>
    <row r="487" spans="19:97" s="4" customFormat="1"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  <c r="AV487" s="61"/>
      <c r="AW487" s="61"/>
      <c r="AX487" s="61"/>
      <c r="AY487" s="61"/>
      <c r="AZ487" s="61"/>
      <c r="BA487" s="61"/>
      <c r="BB487" s="61"/>
      <c r="BC487" s="61"/>
      <c r="BD487" s="61"/>
      <c r="BE487" s="61"/>
      <c r="BF487" s="61"/>
      <c r="BG487" s="61"/>
      <c r="BH487" s="61"/>
      <c r="BI487" s="61"/>
      <c r="BJ487" s="61"/>
      <c r="BK487" s="61"/>
      <c r="BL487" s="61"/>
      <c r="BM487" s="61"/>
      <c r="BN487" s="61"/>
      <c r="BO487" s="61"/>
      <c r="BP487" s="61"/>
      <c r="BQ487" s="61"/>
      <c r="BR487" s="61"/>
      <c r="BS487" s="61"/>
      <c r="BT487" s="61"/>
      <c r="BU487" s="61"/>
      <c r="BV487" s="61"/>
      <c r="BW487" s="61"/>
      <c r="BX487" s="61"/>
      <c r="BY487" s="61"/>
      <c r="BZ487" s="61"/>
      <c r="CA487" s="61"/>
      <c r="CB487" s="61"/>
      <c r="CC487" s="61"/>
      <c r="CD487" s="61"/>
      <c r="CE487" s="61"/>
      <c r="CF487" s="61"/>
      <c r="CG487" s="61"/>
      <c r="CH487" s="61"/>
      <c r="CI487" s="61"/>
      <c r="CJ487" s="61"/>
      <c r="CK487" s="61"/>
      <c r="CL487" s="61"/>
      <c r="CM487" s="61"/>
      <c r="CN487" s="61"/>
      <c r="CO487" s="61"/>
      <c r="CP487" s="61"/>
      <c r="CQ487" s="61"/>
      <c r="CR487" s="61"/>
      <c r="CS487" s="61"/>
    </row>
    <row r="488" spans="19:97" s="4" customFormat="1"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  <c r="AV488" s="61"/>
      <c r="AW488" s="61"/>
      <c r="AX488" s="61"/>
      <c r="AY488" s="61"/>
      <c r="AZ488" s="61"/>
      <c r="BA488" s="61"/>
      <c r="BB488" s="61"/>
      <c r="BC488" s="61"/>
      <c r="BD488" s="61"/>
      <c r="BE488" s="61"/>
      <c r="BF488" s="61"/>
      <c r="BG488" s="61"/>
      <c r="BH488" s="61"/>
      <c r="BI488" s="61"/>
      <c r="BJ488" s="61"/>
      <c r="BK488" s="61"/>
      <c r="BL488" s="61"/>
      <c r="BM488" s="61"/>
      <c r="BN488" s="61"/>
      <c r="BO488" s="61"/>
      <c r="BP488" s="61"/>
      <c r="BQ488" s="61"/>
      <c r="BR488" s="61"/>
      <c r="BS488" s="61"/>
      <c r="BT488" s="61"/>
      <c r="BU488" s="61"/>
      <c r="BV488" s="61"/>
      <c r="BW488" s="61"/>
      <c r="BX488" s="61"/>
      <c r="BY488" s="61"/>
      <c r="BZ488" s="61"/>
      <c r="CA488" s="61"/>
      <c r="CB488" s="61"/>
      <c r="CC488" s="61"/>
      <c r="CD488" s="61"/>
      <c r="CE488" s="61"/>
      <c r="CF488" s="61"/>
      <c r="CG488" s="61"/>
      <c r="CH488" s="61"/>
      <c r="CI488" s="61"/>
      <c r="CJ488" s="61"/>
      <c r="CK488" s="61"/>
      <c r="CL488" s="61"/>
      <c r="CM488" s="61"/>
      <c r="CN488" s="61"/>
      <c r="CO488" s="61"/>
      <c r="CP488" s="61"/>
      <c r="CQ488" s="61"/>
      <c r="CR488" s="61"/>
      <c r="CS488" s="61"/>
    </row>
    <row r="489" spans="19:97" s="4" customFormat="1"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  <c r="AV489" s="61"/>
      <c r="AW489" s="61"/>
      <c r="AX489" s="61"/>
      <c r="AY489" s="61"/>
      <c r="AZ489" s="61"/>
      <c r="BA489" s="61"/>
      <c r="BB489" s="61"/>
      <c r="BC489" s="61"/>
      <c r="BD489" s="61"/>
      <c r="BE489" s="61"/>
      <c r="BF489" s="61"/>
      <c r="BG489" s="61"/>
      <c r="BH489" s="61"/>
      <c r="BI489" s="61"/>
      <c r="BJ489" s="61"/>
      <c r="BK489" s="61"/>
      <c r="BL489" s="61"/>
      <c r="BM489" s="61"/>
      <c r="BN489" s="61"/>
      <c r="BO489" s="61"/>
      <c r="BP489" s="61"/>
      <c r="BQ489" s="61"/>
      <c r="BR489" s="61"/>
      <c r="BS489" s="61"/>
      <c r="BT489" s="61"/>
      <c r="BU489" s="61"/>
      <c r="BV489" s="61"/>
      <c r="BW489" s="61"/>
      <c r="BX489" s="61"/>
      <c r="BY489" s="61"/>
      <c r="BZ489" s="61"/>
      <c r="CA489" s="61"/>
      <c r="CB489" s="61"/>
      <c r="CC489" s="61"/>
      <c r="CD489" s="61"/>
      <c r="CE489" s="61"/>
      <c r="CF489" s="61"/>
      <c r="CG489" s="61"/>
      <c r="CH489" s="61"/>
      <c r="CI489" s="61"/>
      <c r="CJ489" s="61"/>
      <c r="CK489" s="61"/>
      <c r="CL489" s="61"/>
      <c r="CM489" s="61"/>
      <c r="CN489" s="61"/>
      <c r="CO489" s="61"/>
      <c r="CP489" s="61"/>
      <c r="CQ489" s="61"/>
      <c r="CR489" s="61"/>
      <c r="CS489" s="61"/>
    </row>
    <row r="490" spans="19:97" s="4" customFormat="1"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  <c r="AV490" s="61"/>
      <c r="AW490" s="61"/>
      <c r="AX490" s="61"/>
      <c r="AY490" s="61"/>
      <c r="AZ490" s="61"/>
      <c r="BA490" s="61"/>
      <c r="BB490" s="61"/>
      <c r="BC490" s="61"/>
      <c r="BD490" s="61"/>
      <c r="BE490" s="61"/>
      <c r="BF490" s="61"/>
      <c r="BG490" s="61"/>
      <c r="BH490" s="61"/>
      <c r="BI490" s="61"/>
      <c r="BJ490" s="61"/>
      <c r="BK490" s="61"/>
      <c r="BL490" s="61"/>
      <c r="BM490" s="61"/>
      <c r="BN490" s="61"/>
      <c r="BO490" s="61"/>
      <c r="BP490" s="61"/>
      <c r="BQ490" s="61"/>
      <c r="BR490" s="61"/>
      <c r="BS490" s="61"/>
      <c r="BT490" s="61"/>
      <c r="BU490" s="61"/>
      <c r="BV490" s="61"/>
      <c r="BW490" s="61"/>
      <c r="BX490" s="61"/>
      <c r="BY490" s="61"/>
      <c r="BZ490" s="61"/>
      <c r="CA490" s="61"/>
      <c r="CB490" s="61"/>
      <c r="CC490" s="61"/>
      <c r="CD490" s="61"/>
      <c r="CE490" s="61"/>
      <c r="CF490" s="61"/>
      <c r="CG490" s="61"/>
      <c r="CH490" s="61"/>
      <c r="CI490" s="61"/>
      <c r="CJ490" s="61"/>
      <c r="CK490" s="61"/>
      <c r="CL490" s="61"/>
      <c r="CM490" s="61"/>
      <c r="CN490" s="61"/>
      <c r="CO490" s="61"/>
      <c r="CP490" s="61"/>
      <c r="CQ490" s="61"/>
      <c r="CR490" s="61"/>
      <c r="CS490" s="61"/>
    </row>
    <row r="491" spans="19:97" s="4" customFormat="1"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  <c r="AV491" s="61"/>
      <c r="AW491" s="61"/>
      <c r="AX491" s="61"/>
      <c r="AY491" s="61"/>
      <c r="AZ491" s="61"/>
      <c r="BA491" s="61"/>
      <c r="BB491" s="61"/>
      <c r="BC491" s="61"/>
      <c r="BD491" s="61"/>
      <c r="BE491" s="61"/>
      <c r="BF491" s="61"/>
      <c r="BG491" s="61"/>
      <c r="BH491" s="61"/>
      <c r="BI491" s="61"/>
      <c r="BJ491" s="61"/>
      <c r="BK491" s="61"/>
      <c r="BL491" s="61"/>
      <c r="BM491" s="61"/>
      <c r="BN491" s="61"/>
      <c r="BO491" s="61"/>
      <c r="BP491" s="61"/>
      <c r="BQ491" s="61"/>
      <c r="BR491" s="61"/>
      <c r="BS491" s="61"/>
      <c r="BT491" s="61"/>
      <c r="BU491" s="61"/>
      <c r="BV491" s="61"/>
      <c r="BW491" s="61"/>
      <c r="BX491" s="61"/>
      <c r="BY491" s="61"/>
      <c r="BZ491" s="61"/>
      <c r="CA491" s="61"/>
      <c r="CB491" s="61"/>
      <c r="CC491" s="61"/>
      <c r="CD491" s="61"/>
      <c r="CE491" s="61"/>
      <c r="CF491" s="61"/>
      <c r="CG491" s="61"/>
      <c r="CH491" s="61"/>
      <c r="CI491" s="61"/>
      <c r="CJ491" s="61"/>
      <c r="CK491" s="61"/>
      <c r="CL491" s="61"/>
      <c r="CM491" s="61"/>
      <c r="CN491" s="61"/>
      <c r="CO491" s="61"/>
      <c r="CP491" s="61"/>
      <c r="CQ491" s="61"/>
      <c r="CR491" s="61"/>
      <c r="CS491" s="61"/>
    </row>
    <row r="492" spans="19:97" s="4" customFormat="1"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  <c r="AV492" s="61"/>
      <c r="AW492" s="61"/>
      <c r="AX492" s="61"/>
      <c r="AY492" s="61"/>
      <c r="AZ492" s="61"/>
      <c r="BA492" s="61"/>
      <c r="BB492" s="61"/>
      <c r="BC492" s="61"/>
      <c r="BD492" s="61"/>
      <c r="BE492" s="61"/>
      <c r="BF492" s="61"/>
      <c r="BG492" s="61"/>
      <c r="BH492" s="61"/>
      <c r="BI492" s="61"/>
      <c r="BJ492" s="61"/>
      <c r="BK492" s="61"/>
      <c r="BL492" s="61"/>
      <c r="BM492" s="61"/>
      <c r="BN492" s="61"/>
      <c r="BO492" s="61"/>
      <c r="BP492" s="61"/>
      <c r="BQ492" s="61"/>
      <c r="BR492" s="61"/>
      <c r="BS492" s="61"/>
      <c r="BT492" s="61"/>
      <c r="BU492" s="61"/>
      <c r="BV492" s="61"/>
      <c r="BW492" s="61"/>
      <c r="BX492" s="61"/>
      <c r="BY492" s="61"/>
      <c r="BZ492" s="61"/>
      <c r="CA492" s="61"/>
      <c r="CB492" s="61"/>
      <c r="CC492" s="61"/>
      <c r="CD492" s="61"/>
      <c r="CE492" s="61"/>
      <c r="CF492" s="61"/>
      <c r="CG492" s="61"/>
      <c r="CH492" s="61"/>
      <c r="CI492" s="61"/>
      <c r="CJ492" s="61"/>
      <c r="CK492" s="61"/>
      <c r="CL492" s="61"/>
      <c r="CM492" s="61"/>
      <c r="CN492" s="61"/>
      <c r="CO492" s="61"/>
      <c r="CP492" s="61"/>
      <c r="CQ492" s="61"/>
      <c r="CR492" s="61"/>
      <c r="CS492" s="61"/>
    </row>
    <row r="493" spans="19:97" s="4" customFormat="1"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  <c r="AV493" s="61"/>
      <c r="AW493" s="61"/>
      <c r="AX493" s="61"/>
      <c r="AY493" s="61"/>
      <c r="AZ493" s="61"/>
      <c r="BA493" s="61"/>
      <c r="BB493" s="61"/>
      <c r="BC493" s="61"/>
      <c r="BD493" s="61"/>
      <c r="BE493" s="61"/>
      <c r="BF493" s="61"/>
      <c r="BG493" s="61"/>
      <c r="BH493" s="61"/>
      <c r="BI493" s="61"/>
      <c r="BJ493" s="61"/>
      <c r="BK493" s="61"/>
      <c r="BL493" s="61"/>
      <c r="BM493" s="61"/>
      <c r="BN493" s="61"/>
      <c r="BO493" s="61"/>
      <c r="BP493" s="61"/>
      <c r="BQ493" s="61"/>
      <c r="BR493" s="61"/>
      <c r="BS493" s="61"/>
      <c r="BT493" s="61"/>
      <c r="BU493" s="61"/>
      <c r="BV493" s="61"/>
      <c r="BW493" s="61"/>
      <c r="BX493" s="61"/>
      <c r="BY493" s="61"/>
      <c r="BZ493" s="61"/>
      <c r="CA493" s="61"/>
      <c r="CB493" s="61"/>
      <c r="CC493" s="61"/>
      <c r="CD493" s="61"/>
      <c r="CE493" s="61"/>
      <c r="CF493" s="61"/>
      <c r="CG493" s="61"/>
      <c r="CH493" s="61"/>
      <c r="CI493" s="61"/>
      <c r="CJ493" s="61"/>
      <c r="CK493" s="61"/>
      <c r="CL493" s="61"/>
      <c r="CM493" s="61"/>
      <c r="CN493" s="61"/>
      <c r="CO493" s="61"/>
      <c r="CP493" s="61"/>
      <c r="CQ493" s="61"/>
      <c r="CR493" s="61"/>
      <c r="CS493" s="61"/>
    </row>
    <row r="494" spans="19:97" s="4" customFormat="1"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  <c r="AV494" s="61"/>
      <c r="AW494" s="61"/>
      <c r="AX494" s="61"/>
      <c r="AY494" s="61"/>
      <c r="AZ494" s="61"/>
      <c r="BA494" s="61"/>
      <c r="BB494" s="61"/>
      <c r="BC494" s="61"/>
      <c r="BD494" s="61"/>
      <c r="BE494" s="61"/>
      <c r="BF494" s="61"/>
      <c r="BG494" s="61"/>
      <c r="BH494" s="61"/>
      <c r="BI494" s="61"/>
      <c r="BJ494" s="61"/>
      <c r="BK494" s="61"/>
      <c r="BL494" s="61"/>
      <c r="BM494" s="61"/>
      <c r="BN494" s="61"/>
      <c r="BO494" s="61"/>
      <c r="BP494" s="61"/>
      <c r="BQ494" s="61"/>
      <c r="BR494" s="61"/>
      <c r="BS494" s="61"/>
      <c r="BT494" s="61"/>
      <c r="BU494" s="61"/>
      <c r="BV494" s="61"/>
      <c r="BW494" s="61"/>
      <c r="BX494" s="61"/>
      <c r="BY494" s="61"/>
      <c r="BZ494" s="61"/>
      <c r="CA494" s="61"/>
      <c r="CB494" s="61"/>
      <c r="CC494" s="61"/>
      <c r="CD494" s="61"/>
      <c r="CE494" s="61"/>
      <c r="CF494" s="61"/>
      <c r="CG494" s="61"/>
      <c r="CH494" s="61"/>
      <c r="CI494" s="61"/>
      <c r="CJ494" s="61"/>
      <c r="CK494" s="61"/>
      <c r="CL494" s="61"/>
      <c r="CM494" s="61"/>
      <c r="CN494" s="61"/>
      <c r="CO494" s="61"/>
      <c r="CP494" s="61"/>
      <c r="CQ494" s="61"/>
      <c r="CR494" s="61"/>
      <c r="CS494" s="61"/>
    </row>
    <row r="495" spans="19:97" s="4" customFormat="1"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  <c r="AV495" s="61"/>
      <c r="AW495" s="61"/>
      <c r="AX495" s="61"/>
      <c r="AY495" s="61"/>
      <c r="AZ495" s="61"/>
      <c r="BA495" s="61"/>
      <c r="BB495" s="61"/>
      <c r="BC495" s="61"/>
      <c r="BD495" s="61"/>
      <c r="BE495" s="61"/>
      <c r="BF495" s="61"/>
      <c r="BG495" s="61"/>
      <c r="BH495" s="61"/>
      <c r="BI495" s="61"/>
      <c r="BJ495" s="61"/>
      <c r="BK495" s="61"/>
      <c r="BL495" s="61"/>
      <c r="BM495" s="61"/>
      <c r="BN495" s="61"/>
      <c r="BO495" s="61"/>
      <c r="BP495" s="61"/>
      <c r="BQ495" s="61"/>
      <c r="BR495" s="61"/>
      <c r="BS495" s="61"/>
      <c r="BT495" s="61"/>
      <c r="BU495" s="61"/>
      <c r="BV495" s="61"/>
      <c r="BW495" s="61"/>
      <c r="BX495" s="61"/>
      <c r="BY495" s="61"/>
      <c r="BZ495" s="61"/>
      <c r="CA495" s="61"/>
      <c r="CB495" s="61"/>
      <c r="CC495" s="61"/>
      <c r="CD495" s="61"/>
      <c r="CE495" s="61"/>
      <c r="CF495" s="61"/>
      <c r="CG495" s="61"/>
      <c r="CH495" s="61"/>
      <c r="CI495" s="61"/>
      <c r="CJ495" s="61"/>
      <c r="CK495" s="61"/>
      <c r="CL495" s="61"/>
      <c r="CM495" s="61"/>
      <c r="CN495" s="61"/>
      <c r="CO495" s="61"/>
      <c r="CP495" s="61"/>
      <c r="CQ495" s="61"/>
      <c r="CR495" s="61"/>
      <c r="CS495" s="61"/>
    </row>
    <row r="496" spans="19:97" s="4" customFormat="1"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  <c r="AV496" s="61"/>
      <c r="AW496" s="61"/>
      <c r="AX496" s="61"/>
      <c r="AY496" s="61"/>
      <c r="AZ496" s="61"/>
      <c r="BA496" s="61"/>
      <c r="BB496" s="61"/>
      <c r="BC496" s="61"/>
      <c r="BD496" s="61"/>
      <c r="BE496" s="61"/>
      <c r="BF496" s="61"/>
      <c r="BG496" s="61"/>
      <c r="BH496" s="61"/>
      <c r="BI496" s="61"/>
      <c r="BJ496" s="61"/>
      <c r="BK496" s="61"/>
      <c r="BL496" s="61"/>
      <c r="BM496" s="61"/>
      <c r="BN496" s="61"/>
      <c r="BO496" s="61"/>
      <c r="BP496" s="61"/>
      <c r="BQ496" s="61"/>
      <c r="BR496" s="61"/>
      <c r="BS496" s="61"/>
      <c r="BT496" s="61"/>
      <c r="BU496" s="61"/>
      <c r="BV496" s="61"/>
      <c r="BW496" s="61"/>
      <c r="BX496" s="61"/>
      <c r="BY496" s="61"/>
      <c r="BZ496" s="61"/>
      <c r="CA496" s="61"/>
      <c r="CB496" s="61"/>
      <c r="CC496" s="61"/>
      <c r="CD496" s="61"/>
      <c r="CE496" s="61"/>
      <c r="CF496" s="61"/>
      <c r="CG496" s="61"/>
      <c r="CH496" s="61"/>
      <c r="CI496" s="61"/>
      <c r="CJ496" s="61"/>
      <c r="CK496" s="61"/>
      <c r="CL496" s="61"/>
      <c r="CM496" s="61"/>
      <c r="CN496" s="61"/>
      <c r="CO496" s="61"/>
      <c r="CP496" s="61"/>
      <c r="CQ496" s="61"/>
      <c r="CR496" s="61"/>
      <c r="CS496" s="61"/>
    </row>
    <row r="497" spans="19:97" s="4" customFormat="1"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  <c r="AV497" s="61"/>
      <c r="AW497" s="61"/>
      <c r="AX497" s="61"/>
      <c r="AY497" s="61"/>
      <c r="AZ497" s="61"/>
      <c r="BA497" s="61"/>
      <c r="BB497" s="61"/>
      <c r="BC497" s="61"/>
      <c r="BD497" s="61"/>
      <c r="BE497" s="61"/>
      <c r="BF497" s="61"/>
      <c r="BG497" s="61"/>
      <c r="BH497" s="61"/>
      <c r="BI497" s="61"/>
      <c r="BJ497" s="61"/>
      <c r="BK497" s="61"/>
      <c r="BL497" s="61"/>
      <c r="BM497" s="61"/>
      <c r="BN497" s="61"/>
      <c r="BO497" s="61"/>
      <c r="BP497" s="61"/>
      <c r="BQ497" s="61"/>
      <c r="BR497" s="61"/>
      <c r="BS497" s="61"/>
      <c r="BT497" s="61"/>
      <c r="BU497" s="61"/>
      <c r="BV497" s="61"/>
      <c r="BW497" s="61"/>
      <c r="BX497" s="61"/>
      <c r="BY497" s="61"/>
      <c r="BZ497" s="61"/>
      <c r="CA497" s="61"/>
      <c r="CB497" s="61"/>
      <c r="CC497" s="61"/>
      <c r="CD497" s="61"/>
      <c r="CE497" s="61"/>
      <c r="CF497" s="61"/>
      <c r="CG497" s="61"/>
      <c r="CH497" s="61"/>
      <c r="CI497" s="61"/>
      <c r="CJ497" s="61"/>
      <c r="CK497" s="61"/>
      <c r="CL497" s="61"/>
      <c r="CM497" s="61"/>
      <c r="CN497" s="61"/>
      <c r="CO497" s="61"/>
      <c r="CP497" s="61"/>
      <c r="CQ497" s="61"/>
      <c r="CR497" s="61"/>
      <c r="CS497" s="61"/>
    </row>
    <row r="498" spans="19:97" s="4" customFormat="1"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  <c r="AV498" s="61"/>
      <c r="AW498" s="61"/>
      <c r="AX498" s="61"/>
      <c r="AY498" s="61"/>
      <c r="AZ498" s="61"/>
      <c r="BA498" s="61"/>
      <c r="BB498" s="61"/>
      <c r="BC498" s="61"/>
      <c r="BD498" s="61"/>
      <c r="BE498" s="61"/>
      <c r="BF498" s="61"/>
      <c r="BG498" s="61"/>
      <c r="BH498" s="61"/>
      <c r="BI498" s="61"/>
      <c r="BJ498" s="61"/>
      <c r="BK498" s="61"/>
      <c r="BL498" s="61"/>
      <c r="BM498" s="61"/>
      <c r="BN498" s="61"/>
      <c r="BO498" s="61"/>
      <c r="BP498" s="61"/>
      <c r="BQ498" s="61"/>
      <c r="BR498" s="61"/>
      <c r="BS498" s="61"/>
      <c r="BT498" s="61"/>
      <c r="BU498" s="61"/>
      <c r="BV498" s="61"/>
      <c r="BW498" s="61"/>
      <c r="BX498" s="61"/>
      <c r="BY498" s="61"/>
      <c r="BZ498" s="61"/>
      <c r="CA498" s="61"/>
      <c r="CB498" s="61"/>
      <c r="CC498" s="61"/>
      <c r="CD498" s="61"/>
      <c r="CE498" s="61"/>
      <c r="CF498" s="61"/>
      <c r="CG498" s="61"/>
      <c r="CH498" s="61"/>
      <c r="CI498" s="61"/>
      <c r="CJ498" s="61"/>
      <c r="CK498" s="61"/>
      <c r="CL498" s="61"/>
      <c r="CM498" s="61"/>
      <c r="CN498" s="61"/>
      <c r="CO498" s="61"/>
      <c r="CP498" s="61"/>
      <c r="CQ498" s="61"/>
      <c r="CR498" s="61"/>
      <c r="CS498" s="61"/>
    </row>
    <row r="499" spans="19:97" s="4" customFormat="1"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  <c r="AV499" s="61"/>
      <c r="AW499" s="61"/>
      <c r="AX499" s="61"/>
      <c r="AY499" s="61"/>
      <c r="AZ499" s="61"/>
      <c r="BA499" s="61"/>
      <c r="BB499" s="61"/>
      <c r="BC499" s="61"/>
      <c r="BD499" s="61"/>
      <c r="BE499" s="61"/>
      <c r="BF499" s="61"/>
      <c r="BG499" s="61"/>
      <c r="BH499" s="61"/>
      <c r="BI499" s="61"/>
      <c r="BJ499" s="61"/>
      <c r="BK499" s="61"/>
      <c r="BL499" s="61"/>
      <c r="BM499" s="61"/>
      <c r="BN499" s="61"/>
      <c r="BO499" s="61"/>
      <c r="BP499" s="61"/>
      <c r="BQ499" s="61"/>
      <c r="BR499" s="61"/>
      <c r="BS499" s="61"/>
      <c r="BT499" s="61"/>
      <c r="BU499" s="61"/>
      <c r="BV499" s="61"/>
      <c r="BW499" s="61"/>
      <c r="BX499" s="61"/>
      <c r="BY499" s="61"/>
      <c r="BZ499" s="61"/>
      <c r="CA499" s="61"/>
      <c r="CB499" s="61"/>
      <c r="CC499" s="61"/>
      <c r="CD499" s="61"/>
      <c r="CE499" s="61"/>
      <c r="CF499" s="61"/>
      <c r="CG499" s="61"/>
      <c r="CH499" s="61"/>
      <c r="CI499" s="61"/>
      <c r="CJ499" s="61"/>
      <c r="CK499" s="61"/>
      <c r="CL499" s="61"/>
      <c r="CM499" s="61"/>
      <c r="CN499" s="61"/>
      <c r="CO499" s="61"/>
      <c r="CP499" s="61"/>
      <c r="CQ499" s="61"/>
      <c r="CR499" s="61"/>
      <c r="CS499" s="61"/>
    </row>
    <row r="500" spans="19:97" s="4" customFormat="1"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  <c r="AV500" s="61"/>
      <c r="AW500" s="61"/>
      <c r="AX500" s="61"/>
      <c r="AY500" s="61"/>
      <c r="AZ500" s="61"/>
      <c r="BA500" s="61"/>
      <c r="BB500" s="61"/>
      <c r="BC500" s="61"/>
      <c r="BD500" s="61"/>
      <c r="BE500" s="61"/>
      <c r="BF500" s="61"/>
      <c r="BG500" s="61"/>
      <c r="BH500" s="61"/>
      <c r="BI500" s="61"/>
      <c r="BJ500" s="61"/>
      <c r="BK500" s="61"/>
      <c r="BL500" s="61"/>
      <c r="BM500" s="61"/>
      <c r="BN500" s="61"/>
      <c r="BO500" s="61"/>
      <c r="BP500" s="61"/>
      <c r="BQ500" s="61"/>
      <c r="BR500" s="61"/>
      <c r="BS500" s="61"/>
      <c r="BT500" s="61"/>
      <c r="BU500" s="61"/>
      <c r="BV500" s="61"/>
      <c r="BW500" s="61"/>
      <c r="BX500" s="61"/>
      <c r="BY500" s="61"/>
      <c r="BZ500" s="61"/>
      <c r="CA500" s="61"/>
      <c r="CB500" s="61"/>
      <c r="CC500" s="61"/>
      <c r="CD500" s="61"/>
      <c r="CE500" s="61"/>
      <c r="CF500" s="61"/>
      <c r="CG500" s="61"/>
      <c r="CH500" s="61"/>
      <c r="CI500" s="61"/>
      <c r="CJ500" s="61"/>
      <c r="CK500" s="61"/>
      <c r="CL500" s="61"/>
      <c r="CM500" s="61"/>
      <c r="CN500" s="61"/>
      <c r="CO500" s="61"/>
      <c r="CP500" s="61"/>
      <c r="CQ500" s="61"/>
      <c r="CR500" s="61"/>
      <c r="CS500" s="61"/>
    </row>
    <row r="501" spans="19:97" s="4" customFormat="1"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  <c r="AV501" s="61"/>
      <c r="AW501" s="61"/>
      <c r="AX501" s="61"/>
      <c r="AY501" s="61"/>
      <c r="AZ501" s="61"/>
      <c r="BA501" s="61"/>
      <c r="BB501" s="61"/>
      <c r="BC501" s="61"/>
      <c r="BD501" s="61"/>
      <c r="BE501" s="61"/>
      <c r="BF501" s="61"/>
      <c r="BG501" s="61"/>
      <c r="BH501" s="61"/>
      <c r="BI501" s="61"/>
      <c r="BJ501" s="61"/>
      <c r="BK501" s="61"/>
      <c r="BL501" s="61"/>
      <c r="BM501" s="61"/>
      <c r="BN501" s="61"/>
      <c r="BO501" s="61"/>
      <c r="BP501" s="61"/>
      <c r="BQ501" s="61"/>
      <c r="BR501" s="61"/>
      <c r="BS501" s="61"/>
      <c r="BT501" s="61"/>
      <c r="BU501" s="61"/>
      <c r="BV501" s="61"/>
      <c r="BW501" s="61"/>
      <c r="BX501" s="61"/>
      <c r="BY501" s="61"/>
      <c r="BZ501" s="61"/>
      <c r="CA501" s="61"/>
      <c r="CB501" s="61"/>
      <c r="CC501" s="61"/>
      <c r="CD501" s="61"/>
      <c r="CE501" s="61"/>
      <c r="CF501" s="61"/>
      <c r="CG501" s="61"/>
      <c r="CH501" s="61"/>
      <c r="CI501" s="61"/>
      <c r="CJ501" s="61"/>
      <c r="CK501" s="61"/>
      <c r="CL501" s="61"/>
      <c r="CM501" s="61"/>
      <c r="CN501" s="61"/>
      <c r="CO501" s="61"/>
      <c r="CP501" s="61"/>
      <c r="CQ501" s="61"/>
      <c r="CR501" s="61"/>
      <c r="CS501" s="61"/>
    </row>
    <row r="502" spans="19:97" s="4" customFormat="1"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  <c r="AV502" s="61"/>
      <c r="AW502" s="61"/>
      <c r="AX502" s="61"/>
      <c r="AY502" s="61"/>
      <c r="AZ502" s="61"/>
      <c r="BA502" s="61"/>
      <c r="BB502" s="61"/>
      <c r="BC502" s="61"/>
      <c r="BD502" s="61"/>
      <c r="BE502" s="61"/>
      <c r="BF502" s="61"/>
      <c r="BG502" s="61"/>
      <c r="BH502" s="61"/>
      <c r="BI502" s="61"/>
      <c r="BJ502" s="61"/>
      <c r="BK502" s="61"/>
      <c r="BL502" s="61"/>
      <c r="BM502" s="61"/>
      <c r="BN502" s="61"/>
      <c r="BO502" s="61"/>
      <c r="BP502" s="61"/>
      <c r="BQ502" s="61"/>
      <c r="BR502" s="61"/>
      <c r="BS502" s="61"/>
      <c r="BT502" s="61"/>
      <c r="BU502" s="61"/>
      <c r="BV502" s="61"/>
      <c r="BW502" s="61"/>
      <c r="BX502" s="61"/>
      <c r="BY502" s="61"/>
      <c r="BZ502" s="61"/>
      <c r="CA502" s="61"/>
      <c r="CB502" s="61"/>
      <c r="CC502" s="61"/>
      <c r="CD502" s="61"/>
      <c r="CE502" s="61"/>
      <c r="CF502" s="61"/>
      <c r="CG502" s="61"/>
      <c r="CH502" s="61"/>
      <c r="CI502" s="61"/>
      <c r="CJ502" s="61"/>
      <c r="CK502" s="61"/>
      <c r="CL502" s="61"/>
      <c r="CM502" s="61"/>
      <c r="CN502" s="61"/>
      <c r="CO502" s="61"/>
      <c r="CP502" s="61"/>
      <c r="CQ502" s="61"/>
      <c r="CR502" s="61"/>
      <c r="CS502" s="61"/>
    </row>
    <row r="503" spans="19:97" s="4" customFormat="1"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  <c r="AV503" s="61"/>
      <c r="AW503" s="61"/>
      <c r="AX503" s="61"/>
      <c r="AY503" s="61"/>
      <c r="AZ503" s="61"/>
      <c r="BA503" s="61"/>
      <c r="BB503" s="61"/>
      <c r="BC503" s="61"/>
      <c r="BD503" s="61"/>
      <c r="BE503" s="61"/>
      <c r="BF503" s="61"/>
      <c r="BG503" s="61"/>
      <c r="BH503" s="61"/>
      <c r="BI503" s="61"/>
      <c r="BJ503" s="61"/>
      <c r="BK503" s="61"/>
      <c r="BL503" s="61"/>
      <c r="BM503" s="61"/>
      <c r="BN503" s="61"/>
      <c r="BO503" s="61"/>
      <c r="BP503" s="61"/>
      <c r="BQ503" s="61"/>
      <c r="BR503" s="61"/>
      <c r="BS503" s="61"/>
      <c r="BT503" s="61"/>
      <c r="BU503" s="61"/>
      <c r="BV503" s="61"/>
      <c r="BW503" s="61"/>
      <c r="BX503" s="61"/>
      <c r="BY503" s="61"/>
      <c r="BZ503" s="61"/>
      <c r="CA503" s="61"/>
      <c r="CB503" s="61"/>
      <c r="CC503" s="61"/>
      <c r="CD503" s="61"/>
      <c r="CE503" s="61"/>
      <c r="CF503" s="61"/>
      <c r="CG503" s="61"/>
      <c r="CH503" s="61"/>
      <c r="CI503" s="61"/>
      <c r="CJ503" s="61"/>
      <c r="CK503" s="61"/>
      <c r="CL503" s="61"/>
      <c r="CM503" s="61"/>
      <c r="CN503" s="61"/>
      <c r="CO503" s="61"/>
      <c r="CP503" s="61"/>
      <c r="CQ503" s="61"/>
      <c r="CR503" s="61"/>
      <c r="CS503" s="61"/>
    </row>
    <row r="504" spans="19:97" s="4" customFormat="1"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  <c r="AV504" s="61"/>
      <c r="AW504" s="61"/>
      <c r="AX504" s="61"/>
      <c r="AY504" s="61"/>
      <c r="AZ504" s="61"/>
      <c r="BA504" s="61"/>
      <c r="BB504" s="61"/>
      <c r="BC504" s="61"/>
      <c r="BD504" s="61"/>
      <c r="BE504" s="61"/>
      <c r="BF504" s="61"/>
      <c r="BG504" s="61"/>
      <c r="BH504" s="61"/>
      <c r="BI504" s="61"/>
      <c r="BJ504" s="61"/>
      <c r="BK504" s="61"/>
      <c r="BL504" s="61"/>
      <c r="BM504" s="61"/>
      <c r="BN504" s="61"/>
      <c r="BO504" s="61"/>
      <c r="BP504" s="61"/>
      <c r="BQ504" s="61"/>
      <c r="BR504" s="61"/>
      <c r="BS504" s="61"/>
      <c r="BT504" s="61"/>
      <c r="BU504" s="61"/>
      <c r="BV504" s="61"/>
      <c r="BW504" s="61"/>
      <c r="BX504" s="61"/>
      <c r="BY504" s="61"/>
      <c r="BZ504" s="61"/>
      <c r="CA504" s="61"/>
      <c r="CB504" s="61"/>
      <c r="CC504" s="61"/>
      <c r="CD504" s="61"/>
      <c r="CE504" s="61"/>
      <c r="CF504" s="61"/>
      <c r="CG504" s="61"/>
      <c r="CH504" s="61"/>
      <c r="CI504" s="61"/>
      <c r="CJ504" s="61"/>
      <c r="CK504" s="61"/>
      <c r="CL504" s="61"/>
      <c r="CM504" s="61"/>
      <c r="CN504" s="61"/>
      <c r="CO504" s="61"/>
      <c r="CP504" s="61"/>
      <c r="CQ504" s="61"/>
      <c r="CR504" s="61"/>
      <c r="CS504" s="61"/>
    </row>
    <row r="505" spans="19:97" s="4" customFormat="1"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  <c r="AV505" s="61"/>
      <c r="AW505" s="61"/>
      <c r="AX505" s="61"/>
      <c r="AY505" s="61"/>
      <c r="AZ505" s="61"/>
      <c r="BA505" s="61"/>
      <c r="BB505" s="61"/>
      <c r="BC505" s="61"/>
      <c r="BD505" s="61"/>
      <c r="BE505" s="61"/>
      <c r="BF505" s="61"/>
      <c r="BG505" s="61"/>
      <c r="BH505" s="61"/>
      <c r="BI505" s="61"/>
      <c r="BJ505" s="61"/>
      <c r="BK505" s="61"/>
      <c r="BL505" s="61"/>
      <c r="BM505" s="61"/>
      <c r="BN505" s="61"/>
      <c r="BO505" s="61"/>
      <c r="BP505" s="61"/>
      <c r="BQ505" s="61"/>
      <c r="BR505" s="61"/>
      <c r="BS505" s="61"/>
      <c r="BT505" s="61"/>
      <c r="BU505" s="61"/>
      <c r="BV505" s="61"/>
      <c r="BW505" s="61"/>
      <c r="BX505" s="61"/>
      <c r="BY505" s="61"/>
      <c r="BZ505" s="61"/>
      <c r="CA505" s="61"/>
      <c r="CB505" s="61"/>
      <c r="CC505" s="61"/>
      <c r="CD505" s="61"/>
      <c r="CE505" s="61"/>
      <c r="CF505" s="61"/>
      <c r="CG505" s="61"/>
      <c r="CH505" s="61"/>
      <c r="CI505" s="61"/>
      <c r="CJ505" s="61"/>
      <c r="CK505" s="61"/>
      <c r="CL505" s="61"/>
      <c r="CM505" s="61"/>
      <c r="CN505" s="61"/>
      <c r="CO505" s="61"/>
      <c r="CP505" s="61"/>
      <c r="CQ505" s="61"/>
      <c r="CR505" s="61"/>
      <c r="CS505" s="61"/>
    </row>
    <row r="506" spans="19:97" s="4" customFormat="1"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  <c r="AV506" s="61"/>
      <c r="AW506" s="61"/>
      <c r="AX506" s="61"/>
      <c r="AY506" s="61"/>
      <c r="AZ506" s="61"/>
      <c r="BA506" s="61"/>
      <c r="BB506" s="61"/>
      <c r="BC506" s="61"/>
      <c r="BD506" s="61"/>
      <c r="BE506" s="61"/>
      <c r="BF506" s="61"/>
      <c r="BG506" s="61"/>
      <c r="BH506" s="61"/>
      <c r="BI506" s="61"/>
      <c r="BJ506" s="61"/>
      <c r="BK506" s="61"/>
      <c r="BL506" s="61"/>
      <c r="BM506" s="61"/>
      <c r="BN506" s="61"/>
      <c r="BO506" s="61"/>
      <c r="BP506" s="61"/>
      <c r="BQ506" s="61"/>
      <c r="BR506" s="61"/>
      <c r="BS506" s="61"/>
      <c r="BT506" s="61"/>
      <c r="BU506" s="61"/>
      <c r="BV506" s="61"/>
      <c r="BW506" s="61"/>
      <c r="BX506" s="61"/>
      <c r="BY506" s="61"/>
      <c r="BZ506" s="61"/>
      <c r="CA506" s="61"/>
      <c r="CB506" s="61"/>
      <c r="CC506" s="61"/>
      <c r="CD506" s="61"/>
      <c r="CE506" s="61"/>
      <c r="CF506" s="61"/>
      <c r="CG506" s="61"/>
      <c r="CH506" s="61"/>
      <c r="CI506" s="61"/>
      <c r="CJ506" s="61"/>
      <c r="CK506" s="61"/>
      <c r="CL506" s="61"/>
      <c r="CM506" s="61"/>
      <c r="CN506" s="61"/>
      <c r="CO506" s="61"/>
      <c r="CP506" s="61"/>
      <c r="CQ506" s="61"/>
      <c r="CR506" s="61"/>
      <c r="CS506" s="61"/>
    </row>
    <row r="507" spans="19:97" s="4" customFormat="1"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  <c r="AV507" s="61"/>
      <c r="AW507" s="61"/>
      <c r="AX507" s="61"/>
      <c r="AY507" s="61"/>
      <c r="AZ507" s="61"/>
      <c r="BA507" s="61"/>
      <c r="BB507" s="61"/>
      <c r="BC507" s="61"/>
      <c r="BD507" s="61"/>
      <c r="BE507" s="61"/>
      <c r="BF507" s="61"/>
      <c r="BG507" s="61"/>
      <c r="BH507" s="61"/>
      <c r="BI507" s="61"/>
      <c r="BJ507" s="61"/>
      <c r="BK507" s="61"/>
      <c r="BL507" s="61"/>
      <c r="BM507" s="61"/>
      <c r="BN507" s="61"/>
      <c r="BO507" s="61"/>
      <c r="BP507" s="61"/>
      <c r="BQ507" s="61"/>
      <c r="BR507" s="61"/>
      <c r="BS507" s="61"/>
      <c r="BT507" s="61"/>
      <c r="BU507" s="61"/>
      <c r="BV507" s="61"/>
      <c r="BW507" s="61"/>
      <c r="BX507" s="61"/>
      <c r="BY507" s="61"/>
      <c r="BZ507" s="61"/>
      <c r="CA507" s="61"/>
      <c r="CB507" s="61"/>
      <c r="CC507" s="61"/>
      <c r="CD507" s="61"/>
      <c r="CE507" s="61"/>
      <c r="CF507" s="61"/>
      <c r="CG507" s="61"/>
      <c r="CH507" s="61"/>
      <c r="CI507" s="61"/>
      <c r="CJ507" s="61"/>
      <c r="CK507" s="61"/>
      <c r="CL507" s="61"/>
      <c r="CM507" s="61"/>
      <c r="CN507" s="61"/>
      <c r="CO507" s="61"/>
      <c r="CP507" s="61"/>
      <c r="CQ507" s="61"/>
      <c r="CR507" s="61"/>
      <c r="CS507" s="61"/>
    </row>
    <row r="508" spans="19:97" s="4" customFormat="1"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  <c r="AV508" s="61"/>
      <c r="AW508" s="61"/>
      <c r="AX508" s="61"/>
      <c r="AY508" s="61"/>
      <c r="AZ508" s="61"/>
      <c r="BA508" s="61"/>
      <c r="BB508" s="61"/>
      <c r="BC508" s="61"/>
      <c r="BD508" s="61"/>
      <c r="BE508" s="61"/>
      <c r="BF508" s="61"/>
      <c r="BG508" s="61"/>
      <c r="BH508" s="61"/>
      <c r="BI508" s="61"/>
      <c r="BJ508" s="61"/>
      <c r="BK508" s="61"/>
      <c r="BL508" s="61"/>
      <c r="BM508" s="61"/>
      <c r="BN508" s="61"/>
      <c r="BO508" s="61"/>
      <c r="BP508" s="61"/>
      <c r="BQ508" s="61"/>
      <c r="BR508" s="61"/>
      <c r="BS508" s="61"/>
      <c r="BT508" s="61"/>
      <c r="BU508" s="61"/>
      <c r="BV508" s="61"/>
      <c r="BW508" s="61"/>
      <c r="BX508" s="61"/>
      <c r="BY508" s="61"/>
      <c r="BZ508" s="61"/>
      <c r="CA508" s="61"/>
      <c r="CB508" s="61"/>
      <c r="CC508" s="61"/>
      <c r="CD508" s="61"/>
      <c r="CE508" s="61"/>
      <c r="CF508" s="61"/>
      <c r="CG508" s="61"/>
      <c r="CH508" s="61"/>
      <c r="CI508" s="61"/>
      <c r="CJ508" s="61"/>
      <c r="CK508" s="61"/>
      <c r="CL508" s="61"/>
      <c r="CM508" s="61"/>
      <c r="CN508" s="61"/>
      <c r="CO508" s="61"/>
      <c r="CP508" s="61"/>
      <c r="CQ508" s="61"/>
      <c r="CR508" s="61"/>
      <c r="CS508" s="61"/>
    </row>
    <row r="509" spans="19:97" s="4" customFormat="1"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  <c r="AV509" s="61"/>
      <c r="AW509" s="61"/>
      <c r="AX509" s="61"/>
      <c r="AY509" s="61"/>
      <c r="AZ509" s="61"/>
      <c r="BA509" s="61"/>
      <c r="BB509" s="61"/>
      <c r="BC509" s="61"/>
      <c r="BD509" s="61"/>
      <c r="BE509" s="61"/>
      <c r="BF509" s="61"/>
      <c r="BG509" s="61"/>
      <c r="BH509" s="61"/>
      <c r="BI509" s="61"/>
      <c r="BJ509" s="61"/>
      <c r="BK509" s="61"/>
      <c r="BL509" s="61"/>
      <c r="BM509" s="61"/>
      <c r="BN509" s="61"/>
      <c r="BO509" s="61"/>
      <c r="BP509" s="61"/>
      <c r="BQ509" s="61"/>
      <c r="BR509" s="61"/>
      <c r="BS509" s="61"/>
      <c r="BT509" s="61"/>
      <c r="BU509" s="61"/>
      <c r="BV509" s="61"/>
      <c r="BW509" s="61"/>
      <c r="BX509" s="61"/>
      <c r="BY509" s="61"/>
      <c r="BZ509" s="61"/>
      <c r="CA509" s="61"/>
      <c r="CB509" s="61"/>
      <c r="CC509" s="61"/>
      <c r="CD509" s="61"/>
      <c r="CE509" s="61"/>
      <c r="CF509" s="61"/>
      <c r="CG509" s="61"/>
      <c r="CH509" s="61"/>
      <c r="CI509" s="61"/>
      <c r="CJ509" s="61"/>
      <c r="CK509" s="61"/>
      <c r="CL509" s="61"/>
      <c r="CM509" s="61"/>
      <c r="CN509" s="61"/>
      <c r="CO509" s="61"/>
      <c r="CP509" s="61"/>
      <c r="CQ509" s="61"/>
      <c r="CR509" s="61"/>
      <c r="CS509" s="61"/>
    </row>
    <row r="510" spans="19:97" s="4" customFormat="1"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  <c r="AV510" s="61"/>
      <c r="AW510" s="61"/>
      <c r="AX510" s="61"/>
      <c r="AY510" s="61"/>
      <c r="AZ510" s="61"/>
      <c r="BA510" s="61"/>
      <c r="BB510" s="61"/>
      <c r="BC510" s="61"/>
      <c r="BD510" s="61"/>
      <c r="BE510" s="61"/>
      <c r="BF510" s="61"/>
      <c r="BG510" s="61"/>
      <c r="BH510" s="61"/>
      <c r="BI510" s="61"/>
      <c r="BJ510" s="61"/>
      <c r="BK510" s="61"/>
      <c r="BL510" s="61"/>
      <c r="BM510" s="61"/>
      <c r="BN510" s="61"/>
      <c r="BO510" s="61"/>
      <c r="BP510" s="61"/>
      <c r="BQ510" s="61"/>
      <c r="BR510" s="61"/>
      <c r="BS510" s="61"/>
      <c r="BT510" s="61"/>
      <c r="BU510" s="61"/>
      <c r="BV510" s="61"/>
      <c r="BW510" s="61"/>
      <c r="BX510" s="61"/>
      <c r="BY510" s="61"/>
      <c r="BZ510" s="61"/>
      <c r="CA510" s="61"/>
      <c r="CB510" s="61"/>
      <c r="CC510" s="61"/>
      <c r="CD510" s="61"/>
      <c r="CE510" s="61"/>
      <c r="CF510" s="61"/>
      <c r="CG510" s="61"/>
      <c r="CH510" s="61"/>
      <c r="CI510" s="61"/>
      <c r="CJ510" s="61"/>
      <c r="CK510" s="61"/>
      <c r="CL510" s="61"/>
      <c r="CM510" s="61"/>
      <c r="CN510" s="61"/>
      <c r="CO510" s="61"/>
      <c r="CP510" s="61"/>
      <c r="CQ510" s="61"/>
      <c r="CR510" s="61"/>
      <c r="CS510" s="61"/>
    </row>
    <row r="511" spans="19:97" s="4" customFormat="1"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  <c r="AV511" s="61"/>
      <c r="AW511" s="61"/>
      <c r="AX511" s="61"/>
      <c r="AY511" s="61"/>
      <c r="AZ511" s="61"/>
      <c r="BA511" s="61"/>
      <c r="BB511" s="61"/>
      <c r="BC511" s="61"/>
      <c r="BD511" s="61"/>
      <c r="BE511" s="61"/>
      <c r="BF511" s="61"/>
      <c r="BG511" s="61"/>
      <c r="BH511" s="61"/>
      <c r="BI511" s="61"/>
      <c r="BJ511" s="61"/>
      <c r="BK511" s="61"/>
      <c r="BL511" s="61"/>
      <c r="BM511" s="61"/>
      <c r="BN511" s="61"/>
      <c r="BO511" s="61"/>
      <c r="BP511" s="61"/>
      <c r="BQ511" s="61"/>
      <c r="BR511" s="61"/>
      <c r="BS511" s="61"/>
      <c r="BT511" s="61"/>
      <c r="BU511" s="61"/>
      <c r="BV511" s="61"/>
      <c r="BW511" s="61"/>
      <c r="BX511" s="61"/>
      <c r="BY511" s="61"/>
      <c r="BZ511" s="61"/>
      <c r="CA511" s="61"/>
      <c r="CB511" s="61"/>
      <c r="CC511" s="61"/>
      <c r="CD511" s="61"/>
      <c r="CE511" s="61"/>
      <c r="CF511" s="61"/>
      <c r="CG511" s="61"/>
      <c r="CH511" s="61"/>
      <c r="CI511" s="61"/>
      <c r="CJ511" s="61"/>
      <c r="CK511" s="61"/>
      <c r="CL511" s="61"/>
      <c r="CM511" s="61"/>
      <c r="CN511" s="61"/>
      <c r="CO511" s="61"/>
      <c r="CP511" s="61"/>
      <c r="CQ511" s="61"/>
      <c r="CR511" s="61"/>
      <c r="CS511" s="61"/>
    </row>
    <row r="512" spans="19:97" s="4" customFormat="1"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  <c r="AV512" s="61"/>
      <c r="AW512" s="61"/>
      <c r="AX512" s="61"/>
      <c r="AY512" s="61"/>
      <c r="AZ512" s="61"/>
      <c r="BA512" s="61"/>
      <c r="BB512" s="61"/>
      <c r="BC512" s="61"/>
      <c r="BD512" s="61"/>
      <c r="BE512" s="61"/>
      <c r="BF512" s="61"/>
      <c r="BG512" s="61"/>
      <c r="BH512" s="61"/>
      <c r="BI512" s="61"/>
      <c r="BJ512" s="61"/>
      <c r="BK512" s="61"/>
      <c r="BL512" s="61"/>
      <c r="BM512" s="61"/>
      <c r="BN512" s="61"/>
      <c r="BO512" s="61"/>
      <c r="BP512" s="61"/>
      <c r="BQ512" s="61"/>
      <c r="BR512" s="61"/>
      <c r="BS512" s="61"/>
      <c r="BT512" s="61"/>
      <c r="BU512" s="61"/>
      <c r="BV512" s="61"/>
      <c r="BW512" s="61"/>
      <c r="BX512" s="61"/>
      <c r="BY512" s="61"/>
      <c r="BZ512" s="61"/>
      <c r="CA512" s="61"/>
      <c r="CB512" s="61"/>
      <c r="CC512" s="61"/>
      <c r="CD512" s="61"/>
      <c r="CE512" s="61"/>
      <c r="CF512" s="61"/>
      <c r="CG512" s="61"/>
      <c r="CH512" s="61"/>
      <c r="CI512" s="61"/>
      <c r="CJ512" s="61"/>
      <c r="CK512" s="61"/>
      <c r="CL512" s="61"/>
      <c r="CM512" s="61"/>
      <c r="CN512" s="61"/>
      <c r="CO512" s="61"/>
      <c r="CP512" s="61"/>
      <c r="CQ512" s="61"/>
      <c r="CR512" s="61"/>
      <c r="CS512" s="61"/>
    </row>
    <row r="513" spans="19:97" s="4" customFormat="1"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  <c r="AV513" s="61"/>
      <c r="AW513" s="61"/>
      <c r="AX513" s="61"/>
      <c r="AY513" s="61"/>
      <c r="AZ513" s="61"/>
      <c r="BA513" s="61"/>
      <c r="BB513" s="61"/>
      <c r="BC513" s="61"/>
      <c r="BD513" s="61"/>
      <c r="BE513" s="61"/>
      <c r="BF513" s="61"/>
      <c r="BG513" s="61"/>
      <c r="BH513" s="61"/>
      <c r="BI513" s="61"/>
      <c r="BJ513" s="61"/>
      <c r="BK513" s="61"/>
      <c r="BL513" s="61"/>
      <c r="BM513" s="61"/>
      <c r="BN513" s="61"/>
      <c r="BO513" s="61"/>
      <c r="BP513" s="61"/>
      <c r="BQ513" s="61"/>
      <c r="BR513" s="61"/>
      <c r="BS513" s="61"/>
      <c r="BT513" s="61"/>
      <c r="BU513" s="61"/>
      <c r="BV513" s="61"/>
      <c r="BW513" s="61"/>
      <c r="BX513" s="61"/>
      <c r="BY513" s="61"/>
      <c r="BZ513" s="61"/>
      <c r="CA513" s="61"/>
      <c r="CB513" s="61"/>
      <c r="CC513" s="61"/>
      <c r="CD513" s="61"/>
      <c r="CE513" s="61"/>
      <c r="CF513" s="61"/>
      <c r="CG513" s="61"/>
      <c r="CH513" s="61"/>
      <c r="CI513" s="61"/>
      <c r="CJ513" s="61"/>
      <c r="CK513" s="61"/>
      <c r="CL513" s="61"/>
      <c r="CM513" s="61"/>
      <c r="CN513" s="61"/>
      <c r="CO513" s="61"/>
      <c r="CP513" s="61"/>
      <c r="CQ513" s="61"/>
      <c r="CR513" s="61"/>
      <c r="CS513" s="61"/>
    </row>
    <row r="514" spans="19:97" s="4" customFormat="1"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  <c r="AV514" s="61"/>
      <c r="AW514" s="61"/>
      <c r="AX514" s="61"/>
      <c r="AY514" s="61"/>
      <c r="AZ514" s="61"/>
      <c r="BA514" s="61"/>
      <c r="BB514" s="61"/>
      <c r="BC514" s="61"/>
      <c r="BD514" s="61"/>
      <c r="BE514" s="61"/>
      <c r="BF514" s="61"/>
      <c r="BG514" s="61"/>
      <c r="BH514" s="61"/>
      <c r="BI514" s="61"/>
      <c r="BJ514" s="61"/>
      <c r="BK514" s="61"/>
      <c r="BL514" s="61"/>
      <c r="BM514" s="61"/>
      <c r="BN514" s="61"/>
      <c r="BO514" s="61"/>
      <c r="BP514" s="61"/>
      <c r="BQ514" s="61"/>
      <c r="BR514" s="61"/>
      <c r="BS514" s="61"/>
      <c r="BT514" s="61"/>
      <c r="BU514" s="61"/>
      <c r="BV514" s="61"/>
      <c r="BW514" s="61"/>
      <c r="BX514" s="61"/>
      <c r="BY514" s="61"/>
      <c r="BZ514" s="61"/>
      <c r="CA514" s="61"/>
      <c r="CB514" s="61"/>
      <c r="CC514" s="61"/>
      <c r="CD514" s="61"/>
      <c r="CE514" s="61"/>
      <c r="CF514" s="61"/>
      <c r="CG514" s="61"/>
      <c r="CH514" s="61"/>
      <c r="CI514" s="61"/>
      <c r="CJ514" s="61"/>
      <c r="CK514" s="61"/>
      <c r="CL514" s="61"/>
      <c r="CM514" s="61"/>
      <c r="CN514" s="61"/>
      <c r="CO514" s="61"/>
      <c r="CP514" s="61"/>
      <c r="CQ514" s="61"/>
      <c r="CR514" s="61"/>
      <c r="CS514" s="61"/>
    </row>
    <row r="515" spans="19:97" s="4" customFormat="1"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  <c r="AV515" s="61"/>
      <c r="AW515" s="61"/>
      <c r="AX515" s="61"/>
      <c r="AY515" s="61"/>
      <c r="AZ515" s="61"/>
      <c r="BA515" s="61"/>
      <c r="BB515" s="61"/>
      <c r="BC515" s="61"/>
      <c r="BD515" s="61"/>
      <c r="BE515" s="61"/>
      <c r="BF515" s="61"/>
      <c r="BG515" s="61"/>
      <c r="BH515" s="61"/>
      <c r="BI515" s="61"/>
      <c r="BJ515" s="61"/>
      <c r="BK515" s="61"/>
      <c r="BL515" s="61"/>
      <c r="BM515" s="61"/>
      <c r="BN515" s="61"/>
      <c r="BO515" s="61"/>
      <c r="BP515" s="61"/>
      <c r="BQ515" s="61"/>
      <c r="BR515" s="61"/>
      <c r="BS515" s="61"/>
      <c r="BT515" s="61"/>
      <c r="BU515" s="61"/>
      <c r="BV515" s="61"/>
      <c r="BW515" s="61"/>
      <c r="BX515" s="61"/>
      <c r="BY515" s="61"/>
      <c r="BZ515" s="61"/>
      <c r="CA515" s="61"/>
      <c r="CB515" s="61"/>
      <c r="CC515" s="61"/>
      <c r="CD515" s="61"/>
      <c r="CE515" s="61"/>
      <c r="CF515" s="61"/>
      <c r="CG515" s="61"/>
      <c r="CH515" s="61"/>
      <c r="CI515" s="61"/>
      <c r="CJ515" s="61"/>
      <c r="CK515" s="61"/>
      <c r="CL515" s="61"/>
      <c r="CM515" s="61"/>
      <c r="CN515" s="61"/>
      <c r="CO515" s="61"/>
      <c r="CP515" s="61"/>
      <c r="CQ515" s="61"/>
      <c r="CR515" s="61"/>
      <c r="CS515" s="61"/>
    </row>
    <row r="516" spans="19:97" s="4" customFormat="1"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  <c r="AV516" s="61"/>
      <c r="AW516" s="61"/>
      <c r="AX516" s="61"/>
      <c r="AY516" s="61"/>
      <c r="AZ516" s="61"/>
      <c r="BA516" s="61"/>
      <c r="BB516" s="61"/>
      <c r="BC516" s="61"/>
      <c r="BD516" s="61"/>
      <c r="BE516" s="61"/>
      <c r="BF516" s="61"/>
      <c r="BG516" s="61"/>
      <c r="BH516" s="61"/>
      <c r="BI516" s="61"/>
      <c r="BJ516" s="61"/>
      <c r="BK516" s="61"/>
      <c r="BL516" s="61"/>
      <c r="BM516" s="61"/>
      <c r="BN516" s="61"/>
      <c r="BO516" s="61"/>
      <c r="BP516" s="61"/>
      <c r="BQ516" s="61"/>
      <c r="BR516" s="61"/>
      <c r="BS516" s="61"/>
      <c r="BT516" s="61"/>
      <c r="BU516" s="61"/>
      <c r="BV516" s="61"/>
      <c r="BW516" s="61"/>
      <c r="BX516" s="61"/>
      <c r="BY516" s="61"/>
      <c r="BZ516" s="61"/>
      <c r="CA516" s="61"/>
      <c r="CB516" s="61"/>
      <c r="CC516" s="61"/>
      <c r="CD516" s="61"/>
      <c r="CE516" s="61"/>
      <c r="CF516" s="61"/>
      <c r="CG516" s="61"/>
      <c r="CH516" s="61"/>
      <c r="CI516" s="61"/>
      <c r="CJ516" s="61"/>
      <c r="CK516" s="61"/>
      <c r="CL516" s="61"/>
      <c r="CM516" s="61"/>
      <c r="CN516" s="61"/>
      <c r="CO516" s="61"/>
      <c r="CP516" s="61"/>
      <c r="CQ516" s="61"/>
      <c r="CR516" s="61"/>
      <c r="CS516" s="61"/>
    </row>
    <row r="517" spans="19:97" s="4" customFormat="1"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  <c r="AV517" s="61"/>
      <c r="AW517" s="61"/>
      <c r="AX517" s="61"/>
      <c r="AY517" s="61"/>
      <c r="AZ517" s="61"/>
      <c r="BA517" s="61"/>
      <c r="BB517" s="61"/>
      <c r="BC517" s="61"/>
      <c r="BD517" s="61"/>
      <c r="BE517" s="61"/>
      <c r="BF517" s="61"/>
      <c r="BG517" s="61"/>
      <c r="BH517" s="61"/>
      <c r="BI517" s="61"/>
      <c r="BJ517" s="61"/>
      <c r="BK517" s="61"/>
      <c r="BL517" s="61"/>
      <c r="BM517" s="61"/>
      <c r="BN517" s="61"/>
      <c r="BO517" s="61"/>
      <c r="BP517" s="61"/>
      <c r="BQ517" s="61"/>
      <c r="BR517" s="61"/>
      <c r="BS517" s="61"/>
      <c r="BT517" s="61"/>
      <c r="BU517" s="61"/>
      <c r="BV517" s="61"/>
      <c r="BW517" s="61"/>
      <c r="BX517" s="61"/>
      <c r="BY517" s="61"/>
      <c r="BZ517" s="61"/>
      <c r="CA517" s="61"/>
      <c r="CB517" s="61"/>
      <c r="CC517" s="61"/>
      <c r="CD517" s="61"/>
      <c r="CE517" s="61"/>
      <c r="CF517" s="61"/>
      <c r="CG517" s="61"/>
      <c r="CH517" s="61"/>
      <c r="CI517" s="61"/>
      <c r="CJ517" s="61"/>
      <c r="CK517" s="61"/>
      <c r="CL517" s="61"/>
      <c r="CM517" s="61"/>
      <c r="CN517" s="61"/>
      <c r="CO517" s="61"/>
      <c r="CP517" s="61"/>
      <c r="CQ517" s="61"/>
      <c r="CR517" s="61"/>
      <c r="CS517" s="61"/>
    </row>
    <row r="518" spans="19:97" s="4" customFormat="1"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  <c r="AV518" s="61"/>
      <c r="AW518" s="61"/>
      <c r="AX518" s="61"/>
      <c r="AY518" s="61"/>
      <c r="AZ518" s="61"/>
      <c r="BA518" s="61"/>
      <c r="BB518" s="61"/>
      <c r="BC518" s="61"/>
      <c r="BD518" s="61"/>
      <c r="BE518" s="61"/>
      <c r="BF518" s="61"/>
      <c r="BG518" s="61"/>
      <c r="BH518" s="61"/>
      <c r="BI518" s="61"/>
      <c r="BJ518" s="61"/>
      <c r="BK518" s="61"/>
      <c r="BL518" s="61"/>
      <c r="BM518" s="61"/>
      <c r="BN518" s="61"/>
      <c r="BO518" s="61"/>
      <c r="BP518" s="61"/>
      <c r="BQ518" s="61"/>
      <c r="BR518" s="61"/>
      <c r="BS518" s="61"/>
      <c r="BT518" s="61"/>
      <c r="BU518" s="61"/>
      <c r="BV518" s="61"/>
      <c r="BW518" s="61"/>
      <c r="BX518" s="61"/>
      <c r="BY518" s="61"/>
      <c r="BZ518" s="61"/>
      <c r="CA518" s="61"/>
      <c r="CB518" s="61"/>
      <c r="CC518" s="61"/>
      <c r="CD518" s="61"/>
      <c r="CE518" s="61"/>
      <c r="CF518" s="61"/>
      <c r="CG518" s="61"/>
      <c r="CH518" s="61"/>
      <c r="CI518" s="61"/>
      <c r="CJ518" s="61"/>
      <c r="CK518" s="61"/>
      <c r="CL518" s="61"/>
      <c r="CM518" s="61"/>
      <c r="CN518" s="61"/>
      <c r="CO518" s="61"/>
      <c r="CP518" s="61"/>
      <c r="CQ518" s="61"/>
      <c r="CR518" s="61"/>
      <c r="CS518" s="61"/>
    </row>
    <row r="519" spans="19:97" s="4" customFormat="1"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  <c r="AV519" s="61"/>
      <c r="AW519" s="61"/>
      <c r="AX519" s="61"/>
      <c r="AY519" s="61"/>
      <c r="AZ519" s="61"/>
      <c r="BA519" s="61"/>
      <c r="BB519" s="61"/>
      <c r="BC519" s="61"/>
      <c r="BD519" s="61"/>
      <c r="BE519" s="61"/>
      <c r="BF519" s="61"/>
      <c r="BG519" s="61"/>
      <c r="BH519" s="61"/>
      <c r="BI519" s="61"/>
      <c r="BJ519" s="61"/>
      <c r="BK519" s="61"/>
      <c r="BL519" s="61"/>
      <c r="BM519" s="61"/>
      <c r="BN519" s="61"/>
      <c r="BO519" s="61"/>
      <c r="BP519" s="61"/>
      <c r="BQ519" s="61"/>
      <c r="BR519" s="61"/>
      <c r="BS519" s="61"/>
      <c r="BT519" s="61"/>
      <c r="BU519" s="61"/>
      <c r="BV519" s="61"/>
      <c r="BW519" s="61"/>
      <c r="BX519" s="61"/>
      <c r="BY519" s="61"/>
      <c r="BZ519" s="61"/>
      <c r="CA519" s="61"/>
      <c r="CB519" s="61"/>
      <c r="CC519" s="61"/>
      <c r="CD519" s="61"/>
      <c r="CE519" s="61"/>
      <c r="CF519" s="61"/>
      <c r="CG519" s="61"/>
      <c r="CH519" s="61"/>
      <c r="CI519" s="61"/>
      <c r="CJ519" s="61"/>
      <c r="CK519" s="61"/>
      <c r="CL519" s="61"/>
      <c r="CM519" s="61"/>
      <c r="CN519" s="61"/>
      <c r="CO519" s="61"/>
      <c r="CP519" s="61"/>
      <c r="CQ519" s="61"/>
      <c r="CR519" s="61"/>
      <c r="CS519" s="61"/>
    </row>
    <row r="520" spans="19:97" s="4" customFormat="1"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  <c r="AV520" s="61"/>
      <c r="AW520" s="61"/>
      <c r="AX520" s="61"/>
      <c r="AY520" s="61"/>
      <c r="AZ520" s="61"/>
      <c r="BA520" s="61"/>
      <c r="BB520" s="61"/>
      <c r="BC520" s="61"/>
      <c r="BD520" s="61"/>
      <c r="BE520" s="61"/>
      <c r="BF520" s="61"/>
      <c r="BG520" s="61"/>
      <c r="BH520" s="61"/>
      <c r="BI520" s="61"/>
      <c r="BJ520" s="61"/>
      <c r="BK520" s="61"/>
      <c r="BL520" s="61"/>
      <c r="BM520" s="61"/>
      <c r="BN520" s="61"/>
      <c r="BO520" s="61"/>
      <c r="BP520" s="61"/>
      <c r="BQ520" s="61"/>
      <c r="BR520" s="61"/>
      <c r="BS520" s="61"/>
      <c r="BT520" s="61"/>
      <c r="BU520" s="61"/>
      <c r="BV520" s="61"/>
      <c r="BW520" s="61"/>
      <c r="BX520" s="61"/>
      <c r="BY520" s="61"/>
      <c r="BZ520" s="61"/>
      <c r="CA520" s="61"/>
      <c r="CB520" s="61"/>
      <c r="CC520" s="61"/>
      <c r="CD520" s="61"/>
      <c r="CE520" s="61"/>
      <c r="CF520" s="61"/>
      <c r="CG520" s="61"/>
      <c r="CH520" s="61"/>
      <c r="CI520" s="61"/>
      <c r="CJ520" s="61"/>
      <c r="CK520" s="61"/>
      <c r="CL520" s="61"/>
      <c r="CM520" s="61"/>
      <c r="CN520" s="61"/>
      <c r="CO520" s="61"/>
      <c r="CP520" s="61"/>
      <c r="CQ520" s="61"/>
      <c r="CR520" s="61"/>
      <c r="CS520" s="61"/>
    </row>
    <row r="521" spans="19:97" s="4" customFormat="1"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  <c r="AV521" s="61"/>
      <c r="AW521" s="61"/>
      <c r="AX521" s="61"/>
      <c r="AY521" s="61"/>
      <c r="AZ521" s="61"/>
      <c r="BA521" s="61"/>
      <c r="BB521" s="61"/>
      <c r="BC521" s="61"/>
      <c r="BD521" s="61"/>
      <c r="BE521" s="61"/>
      <c r="BF521" s="61"/>
      <c r="BG521" s="61"/>
      <c r="BH521" s="61"/>
      <c r="BI521" s="61"/>
      <c r="BJ521" s="61"/>
      <c r="BK521" s="61"/>
      <c r="BL521" s="61"/>
      <c r="BM521" s="61"/>
      <c r="BN521" s="61"/>
      <c r="BO521" s="61"/>
      <c r="BP521" s="61"/>
      <c r="BQ521" s="61"/>
      <c r="BR521" s="61"/>
      <c r="BS521" s="61"/>
      <c r="BT521" s="61"/>
      <c r="BU521" s="61"/>
      <c r="BV521" s="61"/>
      <c r="BW521" s="61"/>
      <c r="BX521" s="61"/>
      <c r="BY521" s="61"/>
      <c r="BZ521" s="61"/>
      <c r="CA521" s="61"/>
      <c r="CB521" s="61"/>
      <c r="CC521" s="61"/>
      <c r="CD521" s="61"/>
      <c r="CE521" s="61"/>
      <c r="CF521" s="61"/>
      <c r="CG521" s="61"/>
      <c r="CH521" s="61"/>
      <c r="CI521" s="61"/>
      <c r="CJ521" s="61"/>
      <c r="CK521" s="61"/>
      <c r="CL521" s="61"/>
      <c r="CM521" s="61"/>
      <c r="CN521" s="61"/>
      <c r="CO521" s="61"/>
      <c r="CP521" s="61"/>
      <c r="CQ521" s="61"/>
      <c r="CR521" s="61"/>
      <c r="CS521" s="61"/>
    </row>
    <row r="522" spans="19:97" s="4" customFormat="1"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  <c r="AV522" s="61"/>
      <c r="AW522" s="61"/>
      <c r="AX522" s="61"/>
      <c r="AY522" s="61"/>
      <c r="AZ522" s="61"/>
      <c r="BA522" s="61"/>
      <c r="BB522" s="61"/>
      <c r="BC522" s="61"/>
      <c r="BD522" s="61"/>
      <c r="BE522" s="61"/>
      <c r="BF522" s="61"/>
      <c r="BG522" s="61"/>
      <c r="BH522" s="61"/>
      <c r="BI522" s="61"/>
      <c r="BJ522" s="61"/>
      <c r="BK522" s="61"/>
      <c r="BL522" s="61"/>
      <c r="BM522" s="61"/>
      <c r="BN522" s="61"/>
      <c r="BO522" s="61"/>
      <c r="BP522" s="61"/>
      <c r="BQ522" s="61"/>
      <c r="BR522" s="61"/>
      <c r="BS522" s="61"/>
      <c r="BT522" s="61"/>
      <c r="BU522" s="61"/>
      <c r="BV522" s="61"/>
      <c r="BW522" s="61"/>
      <c r="BX522" s="61"/>
      <c r="BY522" s="61"/>
      <c r="BZ522" s="61"/>
      <c r="CA522" s="61"/>
      <c r="CB522" s="61"/>
      <c r="CC522" s="61"/>
      <c r="CD522" s="61"/>
      <c r="CE522" s="61"/>
      <c r="CF522" s="61"/>
      <c r="CG522" s="61"/>
      <c r="CH522" s="61"/>
      <c r="CI522" s="61"/>
      <c r="CJ522" s="61"/>
      <c r="CK522" s="61"/>
      <c r="CL522" s="61"/>
      <c r="CM522" s="61"/>
      <c r="CN522" s="61"/>
      <c r="CO522" s="61"/>
      <c r="CP522" s="61"/>
      <c r="CQ522" s="61"/>
      <c r="CR522" s="61"/>
      <c r="CS522" s="61"/>
    </row>
    <row r="523" spans="19:97" s="4" customFormat="1"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  <c r="AV523" s="61"/>
      <c r="AW523" s="61"/>
      <c r="AX523" s="61"/>
      <c r="AY523" s="61"/>
      <c r="AZ523" s="61"/>
      <c r="BA523" s="61"/>
      <c r="BB523" s="61"/>
      <c r="BC523" s="61"/>
      <c r="BD523" s="61"/>
      <c r="BE523" s="61"/>
      <c r="BF523" s="61"/>
      <c r="BG523" s="61"/>
      <c r="BH523" s="61"/>
      <c r="BI523" s="61"/>
      <c r="BJ523" s="61"/>
      <c r="BK523" s="61"/>
      <c r="BL523" s="61"/>
      <c r="BM523" s="61"/>
      <c r="BN523" s="61"/>
      <c r="BO523" s="61"/>
      <c r="BP523" s="61"/>
      <c r="BQ523" s="61"/>
      <c r="BR523" s="61"/>
      <c r="BS523" s="61"/>
      <c r="BT523" s="61"/>
      <c r="BU523" s="61"/>
      <c r="BV523" s="61"/>
      <c r="BW523" s="61"/>
      <c r="BX523" s="61"/>
      <c r="BY523" s="61"/>
      <c r="BZ523" s="61"/>
      <c r="CA523" s="61"/>
      <c r="CB523" s="61"/>
      <c r="CC523" s="61"/>
      <c r="CD523" s="61"/>
      <c r="CE523" s="61"/>
      <c r="CF523" s="61"/>
      <c r="CG523" s="61"/>
      <c r="CH523" s="61"/>
      <c r="CI523" s="61"/>
      <c r="CJ523" s="61"/>
      <c r="CK523" s="61"/>
      <c r="CL523" s="61"/>
      <c r="CM523" s="61"/>
      <c r="CN523" s="61"/>
      <c r="CO523" s="61"/>
      <c r="CP523" s="61"/>
      <c r="CQ523" s="61"/>
      <c r="CR523" s="61"/>
      <c r="CS523" s="61"/>
    </row>
    <row r="524" spans="19:97" s="4" customFormat="1"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  <c r="AV524" s="61"/>
      <c r="AW524" s="61"/>
      <c r="AX524" s="61"/>
      <c r="AY524" s="61"/>
      <c r="AZ524" s="61"/>
      <c r="BA524" s="61"/>
      <c r="BB524" s="61"/>
      <c r="BC524" s="61"/>
      <c r="BD524" s="61"/>
      <c r="BE524" s="61"/>
      <c r="BF524" s="61"/>
      <c r="BG524" s="61"/>
      <c r="BH524" s="61"/>
      <c r="BI524" s="61"/>
      <c r="BJ524" s="61"/>
      <c r="BK524" s="61"/>
      <c r="BL524" s="61"/>
      <c r="BM524" s="61"/>
      <c r="BN524" s="61"/>
      <c r="BO524" s="61"/>
      <c r="BP524" s="61"/>
      <c r="BQ524" s="61"/>
      <c r="BR524" s="61"/>
      <c r="BS524" s="61"/>
      <c r="BT524" s="61"/>
      <c r="BU524" s="61"/>
      <c r="BV524" s="61"/>
      <c r="BW524" s="61"/>
      <c r="BX524" s="61"/>
      <c r="BY524" s="61"/>
      <c r="BZ524" s="61"/>
      <c r="CA524" s="61"/>
      <c r="CB524" s="61"/>
      <c r="CC524" s="61"/>
      <c r="CD524" s="61"/>
      <c r="CE524" s="61"/>
      <c r="CF524" s="61"/>
      <c r="CG524" s="61"/>
      <c r="CH524" s="61"/>
      <c r="CI524" s="61"/>
      <c r="CJ524" s="61"/>
      <c r="CK524" s="61"/>
      <c r="CL524" s="61"/>
      <c r="CM524" s="61"/>
      <c r="CN524" s="61"/>
      <c r="CO524" s="61"/>
      <c r="CP524" s="61"/>
      <c r="CQ524" s="61"/>
      <c r="CR524" s="61"/>
      <c r="CS524" s="61"/>
    </row>
    <row r="525" spans="19:97" s="4" customFormat="1"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  <c r="AV525" s="61"/>
      <c r="AW525" s="61"/>
      <c r="AX525" s="61"/>
      <c r="AY525" s="61"/>
      <c r="AZ525" s="61"/>
      <c r="BA525" s="61"/>
      <c r="BB525" s="61"/>
      <c r="BC525" s="61"/>
      <c r="BD525" s="61"/>
      <c r="BE525" s="61"/>
      <c r="BF525" s="61"/>
      <c r="BG525" s="61"/>
      <c r="BH525" s="61"/>
      <c r="BI525" s="61"/>
      <c r="BJ525" s="61"/>
      <c r="BK525" s="61"/>
      <c r="BL525" s="61"/>
      <c r="BM525" s="61"/>
      <c r="BN525" s="61"/>
      <c r="BO525" s="61"/>
      <c r="BP525" s="61"/>
      <c r="BQ525" s="61"/>
      <c r="BR525" s="61"/>
      <c r="BS525" s="61"/>
      <c r="BT525" s="61"/>
      <c r="BU525" s="61"/>
      <c r="BV525" s="61"/>
      <c r="BW525" s="61"/>
      <c r="BX525" s="61"/>
      <c r="BY525" s="61"/>
      <c r="BZ525" s="61"/>
      <c r="CA525" s="61"/>
      <c r="CB525" s="61"/>
      <c r="CC525" s="61"/>
      <c r="CD525" s="61"/>
      <c r="CE525" s="61"/>
      <c r="CF525" s="61"/>
      <c r="CG525" s="61"/>
      <c r="CH525" s="61"/>
      <c r="CI525" s="61"/>
      <c r="CJ525" s="61"/>
      <c r="CK525" s="61"/>
      <c r="CL525" s="61"/>
      <c r="CM525" s="61"/>
      <c r="CN525" s="61"/>
      <c r="CO525" s="61"/>
      <c r="CP525" s="61"/>
      <c r="CQ525" s="61"/>
      <c r="CR525" s="61"/>
      <c r="CS525" s="61"/>
    </row>
    <row r="526" spans="19:97" s="4" customFormat="1"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  <c r="AV526" s="61"/>
      <c r="AW526" s="61"/>
      <c r="AX526" s="61"/>
      <c r="AY526" s="61"/>
      <c r="AZ526" s="61"/>
      <c r="BA526" s="61"/>
      <c r="BB526" s="61"/>
      <c r="BC526" s="61"/>
      <c r="BD526" s="61"/>
      <c r="BE526" s="61"/>
      <c r="BF526" s="61"/>
      <c r="BG526" s="61"/>
      <c r="BH526" s="61"/>
      <c r="BI526" s="61"/>
      <c r="BJ526" s="61"/>
      <c r="BK526" s="61"/>
      <c r="BL526" s="61"/>
      <c r="BM526" s="61"/>
      <c r="BN526" s="61"/>
      <c r="BO526" s="61"/>
      <c r="BP526" s="61"/>
      <c r="BQ526" s="61"/>
      <c r="BR526" s="61"/>
      <c r="BS526" s="61"/>
      <c r="BT526" s="61"/>
      <c r="BU526" s="61"/>
      <c r="BV526" s="61"/>
      <c r="BW526" s="61"/>
      <c r="BX526" s="61"/>
      <c r="BY526" s="61"/>
      <c r="BZ526" s="61"/>
      <c r="CA526" s="61"/>
      <c r="CB526" s="61"/>
      <c r="CC526" s="61"/>
      <c r="CD526" s="61"/>
      <c r="CE526" s="61"/>
      <c r="CF526" s="61"/>
      <c r="CG526" s="61"/>
      <c r="CH526" s="61"/>
      <c r="CI526" s="61"/>
      <c r="CJ526" s="61"/>
      <c r="CK526" s="61"/>
      <c r="CL526" s="61"/>
      <c r="CM526" s="61"/>
      <c r="CN526" s="61"/>
      <c r="CO526" s="61"/>
      <c r="CP526" s="61"/>
      <c r="CQ526" s="61"/>
      <c r="CR526" s="61"/>
      <c r="CS526" s="61"/>
    </row>
    <row r="527" spans="19:97" s="4" customFormat="1"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  <c r="AV527" s="61"/>
      <c r="AW527" s="61"/>
      <c r="AX527" s="61"/>
      <c r="AY527" s="61"/>
      <c r="AZ527" s="61"/>
      <c r="BA527" s="61"/>
      <c r="BB527" s="61"/>
      <c r="BC527" s="61"/>
      <c r="BD527" s="61"/>
      <c r="BE527" s="61"/>
      <c r="BF527" s="61"/>
      <c r="BG527" s="61"/>
      <c r="BH527" s="61"/>
      <c r="BI527" s="61"/>
      <c r="BJ527" s="61"/>
      <c r="BK527" s="61"/>
      <c r="BL527" s="61"/>
      <c r="BM527" s="61"/>
      <c r="BN527" s="61"/>
      <c r="BO527" s="61"/>
      <c r="BP527" s="61"/>
      <c r="BQ527" s="61"/>
      <c r="BR527" s="61"/>
      <c r="BS527" s="61"/>
      <c r="BT527" s="61"/>
      <c r="BU527" s="61"/>
      <c r="BV527" s="61"/>
      <c r="BW527" s="61"/>
      <c r="BX527" s="61"/>
      <c r="BY527" s="61"/>
      <c r="BZ527" s="61"/>
      <c r="CA527" s="61"/>
      <c r="CB527" s="61"/>
      <c r="CC527" s="61"/>
      <c r="CD527" s="61"/>
      <c r="CE527" s="61"/>
      <c r="CF527" s="61"/>
      <c r="CG527" s="61"/>
      <c r="CH527" s="61"/>
      <c r="CI527" s="61"/>
      <c r="CJ527" s="61"/>
      <c r="CK527" s="61"/>
      <c r="CL527" s="61"/>
      <c r="CM527" s="61"/>
      <c r="CN527" s="61"/>
      <c r="CO527" s="61"/>
      <c r="CP527" s="61"/>
      <c r="CQ527" s="61"/>
      <c r="CR527" s="61"/>
      <c r="CS527" s="61"/>
    </row>
    <row r="528" spans="19:97" s="4" customFormat="1"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  <c r="AV528" s="61"/>
      <c r="AW528" s="61"/>
      <c r="AX528" s="61"/>
      <c r="AY528" s="61"/>
      <c r="AZ528" s="61"/>
      <c r="BA528" s="61"/>
      <c r="BB528" s="61"/>
      <c r="BC528" s="61"/>
      <c r="BD528" s="61"/>
      <c r="BE528" s="61"/>
      <c r="BF528" s="61"/>
      <c r="BG528" s="61"/>
      <c r="BH528" s="61"/>
      <c r="BI528" s="61"/>
      <c r="BJ528" s="61"/>
      <c r="BK528" s="61"/>
      <c r="BL528" s="61"/>
      <c r="BM528" s="61"/>
      <c r="BN528" s="61"/>
      <c r="BO528" s="61"/>
      <c r="BP528" s="61"/>
      <c r="BQ528" s="61"/>
      <c r="BR528" s="61"/>
      <c r="BS528" s="61"/>
      <c r="BT528" s="61"/>
      <c r="BU528" s="61"/>
      <c r="BV528" s="61"/>
      <c r="BW528" s="61"/>
      <c r="BX528" s="61"/>
      <c r="BY528" s="61"/>
      <c r="BZ528" s="61"/>
      <c r="CA528" s="61"/>
      <c r="CB528" s="61"/>
      <c r="CC528" s="61"/>
      <c r="CD528" s="61"/>
      <c r="CE528" s="61"/>
      <c r="CF528" s="61"/>
      <c r="CG528" s="61"/>
      <c r="CH528" s="61"/>
      <c r="CI528" s="61"/>
      <c r="CJ528" s="61"/>
      <c r="CK528" s="61"/>
      <c r="CL528" s="61"/>
      <c r="CM528" s="61"/>
      <c r="CN528" s="61"/>
      <c r="CO528" s="61"/>
      <c r="CP528" s="61"/>
      <c r="CQ528" s="61"/>
      <c r="CR528" s="61"/>
      <c r="CS528" s="61"/>
    </row>
    <row r="529" spans="19:97" s="4" customFormat="1"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  <c r="AV529" s="61"/>
      <c r="AW529" s="61"/>
      <c r="AX529" s="61"/>
      <c r="AY529" s="61"/>
      <c r="AZ529" s="61"/>
      <c r="BA529" s="61"/>
      <c r="BB529" s="61"/>
      <c r="BC529" s="61"/>
      <c r="BD529" s="61"/>
      <c r="BE529" s="61"/>
      <c r="BF529" s="61"/>
      <c r="BG529" s="61"/>
      <c r="BH529" s="61"/>
      <c r="BI529" s="61"/>
      <c r="BJ529" s="61"/>
      <c r="BK529" s="61"/>
      <c r="BL529" s="61"/>
      <c r="BM529" s="61"/>
      <c r="BN529" s="61"/>
      <c r="BO529" s="61"/>
      <c r="BP529" s="61"/>
      <c r="BQ529" s="61"/>
      <c r="BR529" s="61"/>
      <c r="BS529" s="61"/>
      <c r="BT529" s="61"/>
      <c r="BU529" s="61"/>
      <c r="BV529" s="61"/>
      <c r="BW529" s="61"/>
      <c r="BX529" s="61"/>
      <c r="BY529" s="61"/>
      <c r="BZ529" s="61"/>
      <c r="CA529" s="61"/>
      <c r="CB529" s="61"/>
      <c r="CC529" s="61"/>
      <c r="CD529" s="61"/>
      <c r="CE529" s="61"/>
      <c r="CF529" s="61"/>
      <c r="CG529" s="61"/>
      <c r="CH529" s="61"/>
      <c r="CI529" s="61"/>
      <c r="CJ529" s="61"/>
      <c r="CK529" s="61"/>
      <c r="CL529" s="61"/>
      <c r="CM529" s="61"/>
      <c r="CN529" s="61"/>
      <c r="CO529" s="61"/>
      <c r="CP529" s="61"/>
      <c r="CQ529" s="61"/>
      <c r="CR529" s="61"/>
      <c r="CS529" s="61"/>
    </row>
    <row r="530" spans="19:97" s="4" customFormat="1"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  <c r="AV530" s="61"/>
      <c r="AW530" s="61"/>
      <c r="AX530" s="61"/>
      <c r="AY530" s="61"/>
      <c r="AZ530" s="61"/>
      <c r="BA530" s="61"/>
      <c r="BB530" s="61"/>
      <c r="BC530" s="61"/>
      <c r="BD530" s="61"/>
      <c r="BE530" s="61"/>
      <c r="BF530" s="61"/>
      <c r="BG530" s="61"/>
      <c r="BH530" s="61"/>
      <c r="BI530" s="61"/>
      <c r="BJ530" s="61"/>
      <c r="BK530" s="61"/>
      <c r="BL530" s="61"/>
      <c r="BM530" s="61"/>
      <c r="BN530" s="61"/>
      <c r="BO530" s="61"/>
      <c r="BP530" s="61"/>
      <c r="BQ530" s="61"/>
      <c r="BR530" s="61"/>
      <c r="BS530" s="61"/>
      <c r="BT530" s="61"/>
      <c r="BU530" s="61"/>
      <c r="BV530" s="61"/>
      <c r="BW530" s="61"/>
      <c r="BX530" s="61"/>
      <c r="BY530" s="61"/>
      <c r="BZ530" s="61"/>
      <c r="CA530" s="61"/>
      <c r="CB530" s="61"/>
      <c r="CC530" s="61"/>
      <c r="CD530" s="61"/>
      <c r="CE530" s="61"/>
      <c r="CF530" s="61"/>
      <c r="CG530" s="61"/>
      <c r="CH530" s="61"/>
      <c r="CI530" s="61"/>
      <c r="CJ530" s="61"/>
      <c r="CK530" s="61"/>
      <c r="CL530" s="61"/>
      <c r="CM530" s="61"/>
      <c r="CN530" s="61"/>
      <c r="CO530" s="61"/>
      <c r="CP530" s="61"/>
      <c r="CQ530" s="61"/>
      <c r="CR530" s="61"/>
      <c r="CS530" s="61"/>
    </row>
    <row r="531" spans="19:97" s="4" customFormat="1"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  <c r="AV531" s="61"/>
      <c r="AW531" s="61"/>
      <c r="AX531" s="61"/>
      <c r="AY531" s="61"/>
      <c r="AZ531" s="61"/>
      <c r="BA531" s="61"/>
      <c r="BB531" s="61"/>
      <c r="BC531" s="61"/>
      <c r="BD531" s="61"/>
      <c r="BE531" s="61"/>
      <c r="BF531" s="61"/>
      <c r="BG531" s="61"/>
      <c r="BH531" s="61"/>
      <c r="BI531" s="61"/>
      <c r="BJ531" s="61"/>
      <c r="BK531" s="61"/>
      <c r="BL531" s="61"/>
      <c r="BM531" s="61"/>
      <c r="BN531" s="61"/>
      <c r="BO531" s="61"/>
      <c r="BP531" s="61"/>
      <c r="BQ531" s="61"/>
      <c r="BR531" s="61"/>
      <c r="BS531" s="61"/>
      <c r="BT531" s="61"/>
      <c r="BU531" s="61"/>
      <c r="BV531" s="61"/>
      <c r="BW531" s="61"/>
      <c r="BX531" s="61"/>
      <c r="BY531" s="61"/>
      <c r="BZ531" s="61"/>
      <c r="CA531" s="61"/>
      <c r="CB531" s="61"/>
      <c r="CC531" s="61"/>
      <c r="CD531" s="61"/>
      <c r="CE531" s="61"/>
      <c r="CF531" s="61"/>
      <c r="CG531" s="61"/>
      <c r="CH531" s="61"/>
      <c r="CI531" s="61"/>
      <c r="CJ531" s="61"/>
      <c r="CK531" s="61"/>
      <c r="CL531" s="61"/>
      <c r="CM531" s="61"/>
      <c r="CN531" s="61"/>
      <c r="CO531" s="61"/>
      <c r="CP531" s="61"/>
      <c r="CQ531" s="61"/>
      <c r="CR531" s="61"/>
      <c r="CS531" s="61"/>
    </row>
    <row r="532" spans="19:97" s="4" customFormat="1"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  <c r="AV532" s="61"/>
      <c r="AW532" s="61"/>
      <c r="AX532" s="61"/>
      <c r="AY532" s="61"/>
      <c r="AZ532" s="61"/>
      <c r="BA532" s="61"/>
      <c r="BB532" s="61"/>
      <c r="BC532" s="61"/>
      <c r="BD532" s="61"/>
      <c r="BE532" s="61"/>
      <c r="BF532" s="61"/>
      <c r="BG532" s="61"/>
      <c r="BH532" s="61"/>
      <c r="BI532" s="61"/>
      <c r="BJ532" s="61"/>
      <c r="BK532" s="61"/>
      <c r="BL532" s="61"/>
      <c r="BM532" s="61"/>
      <c r="BN532" s="61"/>
      <c r="BO532" s="61"/>
      <c r="BP532" s="61"/>
      <c r="BQ532" s="61"/>
      <c r="BR532" s="61"/>
      <c r="BS532" s="61"/>
      <c r="BT532" s="61"/>
      <c r="BU532" s="61"/>
      <c r="BV532" s="61"/>
      <c r="BW532" s="61"/>
      <c r="BX532" s="61"/>
      <c r="BY532" s="61"/>
      <c r="BZ532" s="61"/>
      <c r="CA532" s="61"/>
      <c r="CB532" s="61"/>
      <c r="CC532" s="61"/>
      <c r="CD532" s="61"/>
      <c r="CE532" s="61"/>
      <c r="CF532" s="61"/>
      <c r="CG532" s="61"/>
      <c r="CH532" s="61"/>
      <c r="CI532" s="61"/>
      <c r="CJ532" s="61"/>
      <c r="CK532" s="61"/>
      <c r="CL532" s="61"/>
      <c r="CM532" s="61"/>
      <c r="CN532" s="61"/>
      <c r="CO532" s="61"/>
      <c r="CP532" s="61"/>
      <c r="CQ532" s="61"/>
      <c r="CR532" s="61"/>
      <c r="CS532" s="61"/>
    </row>
    <row r="533" spans="19:97" s="4" customFormat="1"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  <c r="AV533" s="61"/>
      <c r="AW533" s="61"/>
      <c r="AX533" s="61"/>
      <c r="AY533" s="61"/>
      <c r="AZ533" s="61"/>
      <c r="BA533" s="61"/>
      <c r="BB533" s="61"/>
      <c r="BC533" s="61"/>
      <c r="BD533" s="61"/>
      <c r="BE533" s="61"/>
      <c r="BF533" s="61"/>
      <c r="BG533" s="61"/>
      <c r="BH533" s="61"/>
      <c r="BI533" s="61"/>
      <c r="BJ533" s="61"/>
      <c r="BK533" s="61"/>
      <c r="BL533" s="61"/>
      <c r="BM533" s="61"/>
      <c r="BN533" s="61"/>
      <c r="BO533" s="61"/>
      <c r="BP533" s="61"/>
      <c r="BQ533" s="61"/>
      <c r="BR533" s="61"/>
      <c r="BS533" s="61"/>
      <c r="BT533" s="61"/>
      <c r="BU533" s="61"/>
      <c r="BV533" s="61"/>
      <c r="BW533" s="61"/>
      <c r="BX533" s="61"/>
      <c r="BY533" s="61"/>
      <c r="BZ533" s="61"/>
      <c r="CA533" s="61"/>
      <c r="CB533" s="61"/>
      <c r="CC533" s="61"/>
      <c r="CD533" s="61"/>
      <c r="CE533" s="61"/>
      <c r="CF533" s="61"/>
      <c r="CG533" s="61"/>
      <c r="CH533" s="61"/>
      <c r="CI533" s="61"/>
      <c r="CJ533" s="61"/>
      <c r="CK533" s="61"/>
      <c r="CL533" s="61"/>
      <c r="CM533" s="61"/>
      <c r="CN533" s="61"/>
      <c r="CO533" s="61"/>
      <c r="CP533" s="61"/>
      <c r="CQ533" s="61"/>
      <c r="CR533" s="61"/>
      <c r="CS533" s="61"/>
    </row>
    <row r="534" spans="19:97" s="4" customFormat="1"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  <c r="AV534" s="61"/>
      <c r="AW534" s="61"/>
      <c r="AX534" s="61"/>
      <c r="AY534" s="61"/>
      <c r="AZ534" s="61"/>
      <c r="BA534" s="61"/>
      <c r="BB534" s="61"/>
      <c r="BC534" s="61"/>
      <c r="BD534" s="61"/>
      <c r="BE534" s="61"/>
      <c r="BF534" s="61"/>
      <c r="BG534" s="61"/>
      <c r="BH534" s="61"/>
      <c r="BI534" s="61"/>
      <c r="BJ534" s="61"/>
      <c r="BK534" s="61"/>
      <c r="BL534" s="61"/>
      <c r="BM534" s="61"/>
      <c r="BN534" s="61"/>
      <c r="BO534" s="61"/>
      <c r="BP534" s="61"/>
      <c r="BQ534" s="61"/>
      <c r="BR534" s="61"/>
      <c r="BS534" s="61"/>
      <c r="BT534" s="61"/>
      <c r="BU534" s="61"/>
      <c r="BV534" s="61"/>
      <c r="BW534" s="61"/>
      <c r="BX534" s="61"/>
      <c r="BY534" s="61"/>
      <c r="BZ534" s="61"/>
      <c r="CA534" s="61"/>
      <c r="CB534" s="61"/>
      <c r="CC534" s="61"/>
      <c r="CD534" s="61"/>
      <c r="CE534" s="61"/>
      <c r="CF534" s="61"/>
      <c r="CG534" s="61"/>
      <c r="CH534" s="61"/>
      <c r="CI534" s="61"/>
      <c r="CJ534" s="61"/>
      <c r="CK534" s="61"/>
      <c r="CL534" s="61"/>
      <c r="CM534" s="61"/>
      <c r="CN534" s="61"/>
      <c r="CO534" s="61"/>
      <c r="CP534" s="61"/>
      <c r="CQ534" s="61"/>
      <c r="CR534" s="61"/>
      <c r="CS534" s="61"/>
    </row>
    <row r="535" spans="19:97" s="4" customFormat="1"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  <c r="AV535" s="61"/>
      <c r="AW535" s="61"/>
      <c r="AX535" s="61"/>
      <c r="AY535" s="61"/>
      <c r="AZ535" s="61"/>
      <c r="BA535" s="61"/>
      <c r="BB535" s="61"/>
      <c r="BC535" s="61"/>
      <c r="BD535" s="61"/>
      <c r="BE535" s="61"/>
      <c r="BF535" s="61"/>
      <c r="BG535" s="61"/>
      <c r="BH535" s="61"/>
      <c r="BI535" s="61"/>
      <c r="BJ535" s="61"/>
      <c r="BK535" s="61"/>
      <c r="BL535" s="61"/>
      <c r="BM535" s="61"/>
      <c r="BN535" s="61"/>
      <c r="BO535" s="61"/>
      <c r="BP535" s="61"/>
      <c r="BQ535" s="61"/>
      <c r="BR535" s="61"/>
      <c r="BS535" s="61"/>
      <c r="BT535" s="61"/>
      <c r="BU535" s="61"/>
      <c r="BV535" s="61"/>
      <c r="BW535" s="61"/>
      <c r="BX535" s="61"/>
      <c r="BY535" s="61"/>
      <c r="BZ535" s="61"/>
      <c r="CA535" s="61"/>
      <c r="CB535" s="61"/>
      <c r="CC535" s="61"/>
      <c r="CD535" s="61"/>
      <c r="CE535" s="61"/>
      <c r="CF535" s="61"/>
      <c r="CG535" s="61"/>
      <c r="CH535" s="61"/>
      <c r="CI535" s="61"/>
      <c r="CJ535" s="61"/>
      <c r="CK535" s="61"/>
      <c r="CL535" s="61"/>
      <c r="CM535" s="61"/>
      <c r="CN535" s="61"/>
      <c r="CO535" s="61"/>
      <c r="CP535" s="61"/>
      <c r="CQ535" s="61"/>
      <c r="CR535" s="61"/>
      <c r="CS535" s="61"/>
    </row>
    <row r="536" spans="19:97" s="4" customFormat="1"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  <c r="AV536" s="61"/>
      <c r="AW536" s="61"/>
      <c r="AX536" s="61"/>
      <c r="AY536" s="61"/>
      <c r="AZ536" s="61"/>
      <c r="BA536" s="61"/>
      <c r="BB536" s="61"/>
      <c r="BC536" s="61"/>
      <c r="BD536" s="61"/>
      <c r="BE536" s="61"/>
      <c r="BF536" s="61"/>
      <c r="BG536" s="61"/>
      <c r="BH536" s="61"/>
      <c r="BI536" s="61"/>
      <c r="BJ536" s="61"/>
      <c r="BK536" s="61"/>
      <c r="BL536" s="61"/>
      <c r="BM536" s="61"/>
      <c r="BN536" s="61"/>
      <c r="BO536" s="61"/>
      <c r="BP536" s="61"/>
      <c r="BQ536" s="61"/>
      <c r="BR536" s="61"/>
      <c r="BS536" s="61"/>
      <c r="BT536" s="61"/>
      <c r="BU536" s="61"/>
      <c r="BV536" s="61"/>
      <c r="BW536" s="61"/>
      <c r="BX536" s="61"/>
      <c r="BY536" s="61"/>
      <c r="BZ536" s="61"/>
      <c r="CA536" s="61"/>
      <c r="CB536" s="61"/>
      <c r="CC536" s="61"/>
      <c r="CD536" s="61"/>
      <c r="CE536" s="61"/>
      <c r="CF536" s="61"/>
      <c r="CG536" s="61"/>
      <c r="CH536" s="61"/>
      <c r="CI536" s="61"/>
      <c r="CJ536" s="61"/>
      <c r="CK536" s="61"/>
      <c r="CL536" s="61"/>
      <c r="CM536" s="61"/>
      <c r="CN536" s="61"/>
      <c r="CO536" s="61"/>
      <c r="CP536" s="61"/>
      <c r="CQ536" s="61"/>
      <c r="CR536" s="61"/>
      <c r="CS536" s="61"/>
    </row>
    <row r="537" spans="19:97" s="4" customFormat="1"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  <c r="AV537" s="61"/>
      <c r="AW537" s="61"/>
      <c r="AX537" s="61"/>
      <c r="AY537" s="61"/>
      <c r="AZ537" s="61"/>
      <c r="BA537" s="61"/>
      <c r="BB537" s="61"/>
      <c r="BC537" s="61"/>
      <c r="BD537" s="61"/>
      <c r="BE537" s="61"/>
      <c r="BF537" s="61"/>
      <c r="BG537" s="61"/>
      <c r="BH537" s="61"/>
      <c r="BI537" s="61"/>
      <c r="BJ537" s="61"/>
      <c r="BK537" s="61"/>
      <c r="BL537" s="61"/>
      <c r="BM537" s="61"/>
      <c r="BN537" s="61"/>
      <c r="BO537" s="61"/>
      <c r="BP537" s="61"/>
      <c r="BQ537" s="61"/>
      <c r="BR537" s="61"/>
      <c r="BS537" s="61"/>
      <c r="BT537" s="61"/>
      <c r="BU537" s="61"/>
      <c r="BV537" s="61"/>
      <c r="BW537" s="61"/>
      <c r="BX537" s="61"/>
      <c r="BY537" s="61"/>
      <c r="BZ537" s="61"/>
      <c r="CA537" s="61"/>
      <c r="CB537" s="61"/>
      <c r="CC537" s="61"/>
      <c r="CD537" s="61"/>
      <c r="CE537" s="61"/>
      <c r="CF537" s="61"/>
      <c r="CG537" s="61"/>
      <c r="CH537" s="61"/>
      <c r="CI537" s="61"/>
      <c r="CJ537" s="61"/>
      <c r="CK537" s="61"/>
      <c r="CL537" s="61"/>
      <c r="CM537" s="61"/>
      <c r="CN537" s="61"/>
      <c r="CO537" s="61"/>
      <c r="CP537" s="61"/>
      <c r="CQ537" s="61"/>
      <c r="CR537" s="61"/>
      <c r="CS537" s="61"/>
    </row>
    <row r="538" spans="19:97" s="4" customFormat="1"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  <c r="AV538" s="61"/>
      <c r="AW538" s="61"/>
      <c r="AX538" s="61"/>
      <c r="AY538" s="61"/>
      <c r="AZ538" s="61"/>
      <c r="BA538" s="61"/>
      <c r="BB538" s="61"/>
      <c r="BC538" s="61"/>
      <c r="BD538" s="61"/>
      <c r="BE538" s="61"/>
      <c r="BF538" s="61"/>
      <c r="BG538" s="61"/>
      <c r="BH538" s="61"/>
      <c r="BI538" s="61"/>
      <c r="BJ538" s="61"/>
      <c r="BK538" s="61"/>
      <c r="BL538" s="61"/>
      <c r="BM538" s="61"/>
      <c r="BN538" s="61"/>
      <c r="BO538" s="61"/>
      <c r="BP538" s="61"/>
      <c r="BQ538" s="61"/>
      <c r="BR538" s="61"/>
      <c r="BS538" s="61"/>
      <c r="BT538" s="61"/>
      <c r="BU538" s="61"/>
      <c r="BV538" s="61"/>
      <c r="BW538" s="61"/>
      <c r="BX538" s="61"/>
      <c r="BY538" s="61"/>
      <c r="BZ538" s="61"/>
      <c r="CA538" s="61"/>
      <c r="CB538" s="61"/>
      <c r="CC538" s="61"/>
      <c r="CD538" s="61"/>
      <c r="CE538" s="61"/>
      <c r="CF538" s="61"/>
      <c r="CG538" s="61"/>
      <c r="CH538" s="61"/>
      <c r="CI538" s="61"/>
      <c r="CJ538" s="61"/>
      <c r="CK538" s="61"/>
      <c r="CL538" s="61"/>
      <c r="CM538" s="61"/>
      <c r="CN538" s="61"/>
      <c r="CO538" s="61"/>
      <c r="CP538" s="61"/>
      <c r="CQ538" s="61"/>
      <c r="CR538" s="61"/>
      <c r="CS538" s="61"/>
    </row>
    <row r="539" spans="19:97" s="4" customFormat="1"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  <c r="AV539" s="61"/>
      <c r="AW539" s="61"/>
      <c r="AX539" s="61"/>
      <c r="AY539" s="61"/>
      <c r="AZ539" s="61"/>
      <c r="BA539" s="61"/>
      <c r="BB539" s="61"/>
      <c r="BC539" s="61"/>
      <c r="BD539" s="61"/>
      <c r="BE539" s="61"/>
      <c r="BF539" s="61"/>
      <c r="BG539" s="61"/>
      <c r="BH539" s="61"/>
      <c r="BI539" s="61"/>
      <c r="BJ539" s="61"/>
      <c r="BK539" s="61"/>
      <c r="BL539" s="61"/>
      <c r="BM539" s="61"/>
      <c r="BN539" s="61"/>
      <c r="BO539" s="61"/>
      <c r="BP539" s="61"/>
      <c r="BQ539" s="61"/>
      <c r="BR539" s="61"/>
      <c r="BS539" s="61"/>
      <c r="BT539" s="61"/>
      <c r="BU539" s="61"/>
      <c r="BV539" s="61"/>
      <c r="BW539" s="61"/>
      <c r="BX539" s="61"/>
      <c r="BY539" s="61"/>
      <c r="BZ539" s="61"/>
      <c r="CA539" s="61"/>
      <c r="CB539" s="61"/>
      <c r="CC539" s="61"/>
      <c r="CD539" s="61"/>
      <c r="CE539" s="61"/>
      <c r="CF539" s="61"/>
      <c r="CG539" s="61"/>
      <c r="CH539" s="61"/>
      <c r="CI539" s="61"/>
      <c r="CJ539" s="61"/>
      <c r="CK539" s="61"/>
      <c r="CL539" s="61"/>
      <c r="CM539" s="61"/>
      <c r="CN539" s="61"/>
      <c r="CO539" s="61"/>
      <c r="CP539" s="61"/>
      <c r="CQ539" s="61"/>
      <c r="CR539" s="61"/>
      <c r="CS539" s="61"/>
    </row>
    <row r="540" spans="19:97" s="4" customFormat="1"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  <c r="AV540" s="61"/>
      <c r="AW540" s="61"/>
      <c r="AX540" s="61"/>
      <c r="AY540" s="61"/>
      <c r="AZ540" s="61"/>
      <c r="BA540" s="61"/>
      <c r="BB540" s="61"/>
      <c r="BC540" s="61"/>
      <c r="BD540" s="61"/>
      <c r="BE540" s="61"/>
      <c r="BF540" s="61"/>
      <c r="BG540" s="61"/>
      <c r="BH540" s="61"/>
      <c r="BI540" s="61"/>
      <c r="BJ540" s="61"/>
      <c r="BK540" s="61"/>
      <c r="BL540" s="61"/>
      <c r="BM540" s="61"/>
      <c r="BN540" s="61"/>
      <c r="BO540" s="61"/>
      <c r="BP540" s="61"/>
      <c r="BQ540" s="61"/>
      <c r="BR540" s="61"/>
      <c r="BS540" s="61"/>
      <c r="BT540" s="61"/>
      <c r="BU540" s="61"/>
      <c r="BV540" s="61"/>
      <c r="BW540" s="61"/>
      <c r="BX540" s="61"/>
      <c r="BY540" s="61"/>
      <c r="BZ540" s="61"/>
      <c r="CA540" s="61"/>
      <c r="CB540" s="61"/>
      <c r="CC540" s="61"/>
      <c r="CD540" s="61"/>
      <c r="CE540" s="61"/>
      <c r="CF540" s="61"/>
      <c r="CG540" s="61"/>
      <c r="CH540" s="61"/>
      <c r="CI540" s="61"/>
      <c r="CJ540" s="61"/>
      <c r="CK540" s="61"/>
      <c r="CL540" s="61"/>
      <c r="CM540" s="61"/>
      <c r="CN540" s="61"/>
      <c r="CO540" s="61"/>
      <c r="CP540" s="61"/>
      <c r="CQ540" s="61"/>
      <c r="CR540" s="61"/>
      <c r="CS540" s="61"/>
    </row>
    <row r="541" spans="19:97" s="4" customFormat="1"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  <c r="AV541" s="61"/>
      <c r="AW541" s="61"/>
      <c r="AX541" s="61"/>
      <c r="AY541" s="61"/>
      <c r="AZ541" s="61"/>
      <c r="BA541" s="61"/>
      <c r="BB541" s="61"/>
      <c r="BC541" s="61"/>
      <c r="BD541" s="61"/>
      <c r="BE541" s="61"/>
      <c r="BF541" s="61"/>
      <c r="BG541" s="61"/>
      <c r="BH541" s="61"/>
      <c r="BI541" s="61"/>
      <c r="BJ541" s="61"/>
      <c r="BK541" s="61"/>
      <c r="BL541" s="61"/>
      <c r="BM541" s="61"/>
      <c r="BN541" s="61"/>
      <c r="BO541" s="61"/>
      <c r="BP541" s="61"/>
      <c r="BQ541" s="61"/>
      <c r="BR541" s="61"/>
      <c r="BS541" s="61"/>
      <c r="BT541" s="61"/>
      <c r="BU541" s="61"/>
      <c r="BV541" s="61"/>
      <c r="BW541" s="61"/>
      <c r="BX541" s="61"/>
      <c r="BY541" s="61"/>
      <c r="BZ541" s="61"/>
      <c r="CA541" s="61"/>
      <c r="CB541" s="61"/>
      <c r="CC541" s="61"/>
      <c r="CD541" s="61"/>
      <c r="CE541" s="61"/>
      <c r="CF541" s="61"/>
      <c r="CG541" s="61"/>
      <c r="CH541" s="61"/>
      <c r="CI541" s="61"/>
      <c r="CJ541" s="61"/>
      <c r="CK541" s="61"/>
      <c r="CL541" s="61"/>
      <c r="CM541" s="61"/>
      <c r="CN541" s="61"/>
      <c r="CO541" s="61"/>
      <c r="CP541" s="61"/>
      <c r="CQ541" s="61"/>
      <c r="CR541" s="61"/>
      <c r="CS541" s="61"/>
    </row>
    <row r="542" spans="19:97" s="4" customFormat="1"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  <c r="AV542" s="61"/>
      <c r="AW542" s="61"/>
      <c r="AX542" s="61"/>
      <c r="AY542" s="61"/>
      <c r="AZ542" s="61"/>
      <c r="BA542" s="61"/>
      <c r="BB542" s="61"/>
      <c r="BC542" s="61"/>
      <c r="BD542" s="61"/>
      <c r="BE542" s="61"/>
      <c r="BF542" s="61"/>
      <c r="BG542" s="61"/>
      <c r="BH542" s="61"/>
      <c r="BI542" s="61"/>
      <c r="BJ542" s="61"/>
      <c r="BK542" s="61"/>
      <c r="BL542" s="61"/>
      <c r="BM542" s="61"/>
      <c r="BN542" s="61"/>
      <c r="BO542" s="61"/>
      <c r="BP542" s="61"/>
      <c r="BQ542" s="61"/>
      <c r="BR542" s="61"/>
      <c r="BS542" s="61"/>
      <c r="BT542" s="61"/>
      <c r="BU542" s="61"/>
      <c r="BV542" s="61"/>
      <c r="BW542" s="61"/>
      <c r="BX542" s="61"/>
      <c r="BY542" s="61"/>
      <c r="BZ542" s="61"/>
      <c r="CA542" s="61"/>
      <c r="CB542" s="61"/>
      <c r="CC542" s="61"/>
      <c r="CD542" s="61"/>
      <c r="CE542" s="61"/>
      <c r="CF542" s="61"/>
      <c r="CG542" s="61"/>
      <c r="CH542" s="61"/>
      <c r="CI542" s="61"/>
      <c r="CJ542" s="61"/>
      <c r="CK542" s="61"/>
      <c r="CL542" s="61"/>
      <c r="CM542" s="61"/>
      <c r="CN542" s="61"/>
      <c r="CO542" s="61"/>
      <c r="CP542" s="61"/>
      <c r="CQ542" s="61"/>
      <c r="CR542" s="61"/>
      <c r="CS542" s="61"/>
    </row>
    <row r="543" spans="19:97" s="4" customFormat="1"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  <c r="AV543" s="61"/>
      <c r="AW543" s="61"/>
      <c r="AX543" s="61"/>
      <c r="AY543" s="61"/>
      <c r="AZ543" s="61"/>
      <c r="BA543" s="61"/>
      <c r="BB543" s="61"/>
      <c r="BC543" s="61"/>
      <c r="BD543" s="61"/>
      <c r="BE543" s="61"/>
      <c r="BF543" s="61"/>
      <c r="BG543" s="61"/>
      <c r="BH543" s="61"/>
      <c r="BI543" s="61"/>
      <c r="BJ543" s="61"/>
      <c r="BK543" s="61"/>
      <c r="BL543" s="61"/>
      <c r="BM543" s="61"/>
      <c r="BN543" s="61"/>
      <c r="BO543" s="61"/>
      <c r="BP543" s="61"/>
      <c r="BQ543" s="61"/>
      <c r="BR543" s="61"/>
      <c r="BS543" s="61"/>
      <c r="BT543" s="61"/>
      <c r="BU543" s="61"/>
      <c r="BV543" s="61"/>
      <c r="BW543" s="61"/>
      <c r="BX543" s="61"/>
      <c r="BY543" s="61"/>
      <c r="BZ543" s="61"/>
      <c r="CA543" s="61"/>
      <c r="CB543" s="61"/>
      <c r="CC543" s="61"/>
      <c r="CD543" s="61"/>
      <c r="CE543" s="61"/>
      <c r="CF543" s="61"/>
      <c r="CG543" s="61"/>
      <c r="CH543" s="61"/>
      <c r="CI543" s="61"/>
      <c r="CJ543" s="61"/>
      <c r="CK543" s="61"/>
      <c r="CL543" s="61"/>
      <c r="CM543" s="61"/>
      <c r="CN543" s="61"/>
      <c r="CO543" s="61"/>
      <c r="CP543" s="61"/>
      <c r="CQ543" s="61"/>
      <c r="CR543" s="61"/>
      <c r="CS543" s="61"/>
    </row>
    <row r="544" spans="19:97" s="4" customFormat="1"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  <c r="AV544" s="61"/>
      <c r="AW544" s="61"/>
      <c r="AX544" s="61"/>
      <c r="AY544" s="61"/>
      <c r="AZ544" s="61"/>
      <c r="BA544" s="61"/>
      <c r="BB544" s="61"/>
      <c r="BC544" s="61"/>
      <c r="BD544" s="61"/>
      <c r="BE544" s="61"/>
      <c r="BF544" s="61"/>
      <c r="BG544" s="61"/>
      <c r="BH544" s="61"/>
      <c r="BI544" s="61"/>
      <c r="BJ544" s="61"/>
      <c r="BK544" s="61"/>
      <c r="BL544" s="61"/>
      <c r="BM544" s="61"/>
      <c r="BN544" s="61"/>
      <c r="BO544" s="61"/>
      <c r="BP544" s="61"/>
      <c r="BQ544" s="61"/>
      <c r="BR544" s="61"/>
      <c r="BS544" s="61"/>
      <c r="BT544" s="61"/>
      <c r="BU544" s="61"/>
      <c r="BV544" s="61"/>
      <c r="BW544" s="61"/>
      <c r="BX544" s="61"/>
      <c r="BY544" s="61"/>
      <c r="BZ544" s="61"/>
      <c r="CA544" s="61"/>
      <c r="CB544" s="61"/>
      <c r="CC544" s="61"/>
      <c r="CD544" s="61"/>
      <c r="CE544" s="61"/>
      <c r="CF544" s="61"/>
      <c r="CG544" s="61"/>
      <c r="CH544" s="61"/>
      <c r="CI544" s="61"/>
      <c r="CJ544" s="61"/>
      <c r="CK544" s="61"/>
      <c r="CL544" s="61"/>
      <c r="CM544" s="61"/>
      <c r="CN544" s="61"/>
      <c r="CO544" s="61"/>
      <c r="CP544" s="61"/>
      <c r="CQ544" s="61"/>
      <c r="CR544" s="61"/>
      <c r="CS544" s="61"/>
    </row>
    <row r="545" spans="19:97" s="4" customFormat="1"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  <c r="AV545" s="61"/>
      <c r="AW545" s="61"/>
      <c r="AX545" s="61"/>
      <c r="AY545" s="61"/>
      <c r="AZ545" s="61"/>
      <c r="BA545" s="61"/>
      <c r="BB545" s="61"/>
      <c r="BC545" s="61"/>
      <c r="BD545" s="61"/>
      <c r="BE545" s="61"/>
      <c r="BF545" s="61"/>
      <c r="BG545" s="61"/>
      <c r="BH545" s="61"/>
      <c r="BI545" s="61"/>
      <c r="BJ545" s="61"/>
      <c r="BK545" s="61"/>
      <c r="BL545" s="61"/>
      <c r="BM545" s="61"/>
      <c r="BN545" s="61"/>
      <c r="BO545" s="61"/>
      <c r="BP545" s="61"/>
      <c r="BQ545" s="61"/>
      <c r="BR545" s="61"/>
      <c r="BS545" s="61"/>
      <c r="BT545" s="61"/>
      <c r="BU545" s="61"/>
      <c r="BV545" s="61"/>
      <c r="BW545" s="61"/>
      <c r="BX545" s="61"/>
      <c r="BY545" s="61"/>
      <c r="BZ545" s="61"/>
      <c r="CA545" s="61"/>
      <c r="CB545" s="61"/>
      <c r="CC545" s="61"/>
      <c r="CD545" s="61"/>
      <c r="CE545" s="61"/>
      <c r="CF545" s="61"/>
      <c r="CG545" s="61"/>
      <c r="CH545" s="61"/>
      <c r="CI545" s="61"/>
      <c r="CJ545" s="61"/>
      <c r="CK545" s="61"/>
      <c r="CL545" s="61"/>
      <c r="CM545" s="61"/>
      <c r="CN545" s="61"/>
      <c r="CO545" s="61"/>
      <c r="CP545" s="61"/>
      <c r="CQ545" s="61"/>
      <c r="CR545" s="61"/>
      <c r="CS545" s="61"/>
    </row>
  </sheetData>
  <sheetProtection password="E9B2" sheet="1" formatCells="0" formatColumns="0" formatRows="0" insertColumns="0" insertRows="0" insertHyperlinks="0" deleteColumns="0" deleteRows="0" selectLockedCells="1" sort="0" autoFilter="0" pivotTables="0"/>
  <mergeCells count="48">
    <mergeCell ref="AN77:AO77"/>
    <mergeCell ref="AJ77:AK77"/>
    <mergeCell ref="AL77:AM77"/>
    <mergeCell ref="BB58:BD58"/>
    <mergeCell ref="AY58:BA58"/>
    <mergeCell ref="AP58:AR58"/>
    <mergeCell ref="AS58:AU58"/>
    <mergeCell ref="AV58:AX58"/>
    <mergeCell ref="AP77:AQ77"/>
    <mergeCell ref="AR77:AS77"/>
    <mergeCell ref="AT77:AU77"/>
    <mergeCell ref="AV77:AW77"/>
    <mergeCell ref="AX77:AY77"/>
    <mergeCell ref="AB77:AC77"/>
    <mergeCell ref="AD77:AE77"/>
    <mergeCell ref="AF77:AG77"/>
    <mergeCell ref="AH77:AI77"/>
    <mergeCell ref="D24:H25"/>
    <mergeCell ref="J24:N25"/>
    <mergeCell ref="D27:F27"/>
    <mergeCell ref="D56:P57"/>
    <mergeCell ref="E53:N53"/>
    <mergeCell ref="Z77:AA77"/>
    <mergeCell ref="BO58:CS58"/>
    <mergeCell ref="BO59:CB59"/>
    <mergeCell ref="S57:X57"/>
    <mergeCell ref="AA58:AC58"/>
    <mergeCell ref="AD58:AF58"/>
    <mergeCell ref="AG58:AI58"/>
    <mergeCell ref="AJ58:AL58"/>
    <mergeCell ref="AM58:AO58"/>
    <mergeCell ref="BE58:BG58"/>
    <mergeCell ref="AA57:BG57"/>
    <mergeCell ref="BH58:BJ58"/>
    <mergeCell ref="BK58:BM58"/>
    <mergeCell ref="C3:K3"/>
    <mergeCell ref="C4:K4"/>
    <mergeCell ref="C5:K5"/>
    <mergeCell ref="C2:K2"/>
    <mergeCell ref="C15:G15"/>
    <mergeCell ref="BH54:BM54"/>
    <mergeCell ref="C17:N17"/>
    <mergeCell ref="C14:G14"/>
    <mergeCell ref="C16:G16"/>
    <mergeCell ref="D29:F29"/>
    <mergeCell ref="F42:J44"/>
    <mergeCell ref="K42:L44"/>
    <mergeCell ref="E52:N52"/>
  </mergeCells>
  <phoneticPr fontId="20" type="noConversion"/>
  <dataValidations count="1">
    <dataValidation type="list" allowBlank="1" showInputMessage="1" showErrorMessage="1" sqref="M21">
      <formula1>$S$62:$S$74</formula1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scale="5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7" sqref="B7"/>
    </sheetView>
  </sheetViews>
  <sheetFormatPr defaultRowHeight="12.75"/>
  <sheetData>
    <row r="1" spans="1:2">
      <c r="A1">
        <v>1</v>
      </c>
      <c r="B1">
        <v>88</v>
      </c>
    </row>
    <row r="2" spans="1:2">
      <c r="A2">
        <v>2</v>
      </c>
      <c r="B2">
        <v>22</v>
      </c>
    </row>
    <row r="3" spans="1:2">
      <c r="A3">
        <v>3</v>
      </c>
      <c r="B3">
        <v>10</v>
      </c>
    </row>
    <row r="4" spans="1:2">
      <c r="A4">
        <v>5</v>
      </c>
      <c r="B4">
        <v>5</v>
      </c>
    </row>
    <row r="5" spans="1:2">
      <c r="A5">
        <v>56</v>
      </c>
      <c r="B5">
        <v>22</v>
      </c>
    </row>
    <row r="7" spans="1:2">
      <c r="B7" t="e">
        <f>VLOOKUP(0,A1:B5,2)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HSA vs. MTC Calculator</vt:lpstr>
      <vt:lpstr>Sheet2</vt:lpstr>
      <vt:lpstr>'HSA vs. MTC Calculator'!Print_Area</vt:lpstr>
    </vt:vector>
  </TitlesOfParts>
  <Company>Benecaid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McTrach</dc:creator>
  <cp:lastModifiedBy>dmartel</cp:lastModifiedBy>
  <cp:lastPrinted>2015-03-18T17:42:28Z</cp:lastPrinted>
  <dcterms:created xsi:type="dcterms:W3CDTF">2007-12-19T21:37:00Z</dcterms:created>
  <dcterms:modified xsi:type="dcterms:W3CDTF">2017-01-09T17:00:17Z</dcterms:modified>
</cp:coreProperties>
</file>